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mana\Desktop\"/>
    </mc:Choice>
  </mc:AlternateContent>
  <bookViews>
    <workbookView xWindow="0" yWindow="0" windowWidth="23040" windowHeight="9192"/>
  </bookViews>
  <sheets>
    <sheet name="II. izmjena plana prorač.2020. " sheetId="1" r:id="rId1"/>
  </sheets>
  <definedNames>
    <definedName name="_xlnm.Print_Titles" localSheetId="0">'II. izmjena plana prorač.2020. '!$1:$9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1" i="1" l="1"/>
  <c r="K200" i="1"/>
  <c r="J200" i="1"/>
  <c r="I200" i="1"/>
  <c r="H200" i="1"/>
  <c r="G200" i="1"/>
  <c r="F200" i="1"/>
  <c r="E200" i="1"/>
  <c r="D200" i="1"/>
  <c r="C200" i="1"/>
  <c r="L199" i="1"/>
  <c r="L198" i="1"/>
  <c r="L197" i="1"/>
  <c r="K196" i="1"/>
  <c r="K195" i="1" s="1"/>
  <c r="J196" i="1"/>
  <c r="J195" i="1" s="1"/>
  <c r="I196" i="1"/>
  <c r="H196" i="1"/>
  <c r="G196" i="1"/>
  <c r="G195" i="1" s="1"/>
  <c r="F196" i="1"/>
  <c r="F195" i="1" s="1"/>
  <c r="E196" i="1"/>
  <c r="D196" i="1"/>
  <c r="C196" i="1"/>
  <c r="L196" i="1" s="1"/>
  <c r="I195" i="1"/>
  <c r="H195" i="1"/>
  <c r="D195" i="1"/>
  <c r="C195" i="1"/>
  <c r="L195" i="1" s="1"/>
  <c r="L194" i="1"/>
  <c r="K193" i="1"/>
  <c r="J193" i="1"/>
  <c r="J192" i="1" s="1"/>
  <c r="I193" i="1"/>
  <c r="I192" i="1" s="1"/>
  <c r="H193" i="1"/>
  <c r="G193" i="1"/>
  <c r="F193" i="1"/>
  <c r="F192" i="1" s="1"/>
  <c r="E193" i="1"/>
  <c r="D193" i="1"/>
  <c r="L193" i="1" s="1"/>
  <c r="K192" i="1"/>
  <c r="H192" i="1"/>
  <c r="G192" i="1"/>
  <c r="D192" i="1"/>
  <c r="C192" i="1"/>
  <c r="L191" i="1"/>
  <c r="K190" i="1"/>
  <c r="J190" i="1"/>
  <c r="I190" i="1"/>
  <c r="H190" i="1"/>
  <c r="G190" i="1"/>
  <c r="F190" i="1"/>
  <c r="D190" i="1"/>
  <c r="C190" i="1"/>
  <c r="L190" i="1" s="1"/>
  <c r="L189" i="1"/>
  <c r="L188" i="1"/>
  <c r="L187" i="1"/>
  <c r="K186" i="1"/>
  <c r="J186" i="1"/>
  <c r="J185" i="1" s="1"/>
  <c r="J184" i="1" s="1"/>
  <c r="J183" i="1" s="1"/>
  <c r="I186" i="1"/>
  <c r="I185" i="1" s="1"/>
  <c r="H186" i="1"/>
  <c r="G186" i="1"/>
  <c r="F186" i="1"/>
  <c r="F185" i="1" s="1"/>
  <c r="F184" i="1" s="1"/>
  <c r="F183" i="1" s="1"/>
  <c r="E186" i="1"/>
  <c r="E185" i="1" s="1"/>
  <c r="E184" i="1" s="1"/>
  <c r="E183" i="1" s="1"/>
  <c r="D186" i="1"/>
  <c r="C186" i="1"/>
  <c r="K185" i="1"/>
  <c r="K184" i="1" s="1"/>
  <c r="K183" i="1" s="1"/>
  <c r="H185" i="1"/>
  <c r="H184" i="1" s="1"/>
  <c r="H183" i="1" s="1"/>
  <c r="G185" i="1"/>
  <c r="D185" i="1"/>
  <c r="D184" i="1" s="1"/>
  <c r="D183" i="1" s="1"/>
  <c r="C185" i="1"/>
  <c r="I184" i="1"/>
  <c r="I183" i="1" s="1"/>
  <c r="G183" i="1"/>
  <c r="L179" i="1"/>
  <c r="L178" i="1"/>
  <c r="D178" i="1"/>
  <c r="C178" i="1"/>
  <c r="D177" i="1"/>
  <c r="L177" i="1" s="1"/>
  <c r="C177" i="1"/>
  <c r="L176" i="1"/>
  <c r="L175" i="1"/>
  <c r="K174" i="1"/>
  <c r="J174" i="1"/>
  <c r="I174" i="1"/>
  <c r="I171" i="1" s="1"/>
  <c r="H174" i="1"/>
  <c r="H171" i="1" s="1"/>
  <c r="H170" i="1" s="1"/>
  <c r="G174" i="1"/>
  <c r="F174" i="1"/>
  <c r="E174" i="1"/>
  <c r="E171" i="1" s="1"/>
  <c r="E170" i="1" s="1"/>
  <c r="D174" i="1"/>
  <c r="D171" i="1" s="1"/>
  <c r="D170" i="1" s="1"/>
  <c r="C174" i="1"/>
  <c r="L173" i="1"/>
  <c r="K172" i="1"/>
  <c r="K171" i="1" s="1"/>
  <c r="K170" i="1" s="1"/>
  <c r="J172" i="1"/>
  <c r="I172" i="1"/>
  <c r="H172" i="1"/>
  <c r="G172" i="1"/>
  <c r="L172" i="1" s="1"/>
  <c r="F172" i="1"/>
  <c r="D172" i="1"/>
  <c r="J171" i="1"/>
  <c r="G171" i="1"/>
  <c r="G170" i="1" s="1"/>
  <c r="F171" i="1"/>
  <c r="C171" i="1"/>
  <c r="J170" i="1"/>
  <c r="I170" i="1"/>
  <c r="F170" i="1"/>
  <c r="L169" i="1"/>
  <c r="L168" i="1"/>
  <c r="L167" i="1"/>
  <c r="K166" i="1"/>
  <c r="J166" i="1"/>
  <c r="I166" i="1"/>
  <c r="H166" i="1"/>
  <c r="G166" i="1"/>
  <c r="F166" i="1"/>
  <c r="E166" i="1"/>
  <c r="D166" i="1"/>
  <c r="C166" i="1"/>
  <c r="L165" i="1"/>
  <c r="L164" i="1"/>
  <c r="F163" i="1"/>
  <c r="C163" i="1"/>
  <c r="L162" i="1"/>
  <c r="K161" i="1"/>
  <c r="J161" i="1"/>
  <c r="J154" i="1" s="1"/>
  <c r="I161" i="1"/>
  <c r="H161" i="1"/>
  <c r="G161" i="1"/>
  <c r="F161" i="1"/>
  <c r="F154" i="1" s="1"/>
  <c r="D161" i="1"/>
  <c r="L160" i="1"/>
  <c r="K159" i="1"/>
  <c r="J159" i="1"/>
  <c r="I159" i="1"/>
  <c r="H159" i="1"/>
  <c r="G159" i="1"/>
  <c r="F159" i="1"/>
  <c r="E159" i="1"/>
  <c r="D159" i="1"/>
  <c r="C159" i="1"/>
  <c r="C154" i="1" s="1"/>
  <c r="L158" i="1"/>
  <c r="L157" i="1"/>
  <c r="L156" i="1"/>
  <c r="K155" i="1"/>
  <c r="J155" i="1"/>
  <c r="I155" i="1"/>
  <c r="I154" i="1" s="1"/>
  <c r="H155" i="1"/>
  <c r="H154" i="1" s="1"/>
  <c r="G155" i="1"/>
  <c r="F155" i="1"/>
  <c r="E155" i="1"/>
  <c r="D155" i="1"/>
  <c r="D154" i="1" s="1"/>
  <c r="E154" i="1"/>
  <c r="L153" i="1"/>
  <c r="L152" i="1"/>
  <c r="K151" i="1"/>
  <c r="J151" i="1"/>
  <c r="I151" i="1"/>
  <c r="H151" i="1"/>
  <c r="G151" i="1"/>
  <c r="F151" i="1"/>
  <c r="E151" i="1"/>
  <c r="D151" i="1"/>
  <c r="C151" i="1"/>
  <c r="L150" i="1"/>
  <c r="L149" i="1"/>
  <c r="K148" i="1"/>
  <c r="J148" i="1"/>
  <c r="I148" i="1"/>
  <c r="H148" i="1"/>
  <c r="G148" i="1"/>
  <c r="F148" i="1"/>
  <c r="E148" i="1"/>
  <c r="E120" i="1" s="1"/>
  <c r="D148" i="1"/>
  <c r="C148" i="1"/>
  <c r="L147" i="1"/>
  <c r="L146" i="1"/>
  <c r="K145" i="1"/>
  <c r="J145" i="1"/>
  <c r="I145" i="1"/>
  <c r="H145" i="1"/>
  <c r="G145" i="1"/>
  <c r="F145" i="1"/>
  <c r="D145" i="1"/>
  <c r="L145" i="1" s="1"/>
  <c r="L144" i="1"/>
  <c r="L143" i="1"/>
  <c r="L142" i="1"/>
  <c r="K141" i="1"/>
  <c r="J141" i="1"/>
  <c r="I141" i="1"/>
  <c r="H141" i="1"/>
  <c r="G141" i="1"/>
  <c r="F141" i="1"/>
  <c r="E141" i="1"/>
  <c r="D141" i="1"/>
  <c r="L141" i="1" s="1"/>
  <c r="C141" i="1"/>
  <c r="L140" i="1"/>
  <c r="L139" i="1"/>
  <c r="K138" i="1"/>
  <c r="J138" i="1"/>
  <c r="I138" i="1"/>
  <c r="H138" i="1"/>
  <c r="L138" i="1" s="1"/>
  <c r="G138" i="1"/>
  <c r="F138" i="1"/>
  <c r="D138" i="1"/>
  <c r="L137" i="1"/>
  <c r="F136" i="1"/>
  <c r="C136" i="1"/>
  <c r="L136" i="1" s="1"/>
  <c r="L135" i="1"/>
  <c r="L134" i="1"/>
  <c r="L133" i="1"/>
  <c r="L132" i="1"/>
  <c r="L131" i="1"/>
  <c r="K130" i="1"/>
  <c r="J130" i="1"/>
  <c r="I130" i="1"/>
  <c r="H130" i="1"/>
  <c r="G130" i="1"/>
  <c r="F130" i="1"/>
  <c r="F120" i="1" s="1"/>
  <c r="D130" i="1"/>
  <c r="L129" i="1"/>
  <c r="K128" i="1"/>
  <c r="J128" i="1"/>
  <c r="I128" i="1"/>
  <c r="H128" i="1"/>
  <c r="G128" i="1"/>
  <c r="F128" i="1"/>
  <c r="D128" i="1"/>
  <c r="C128" i="1"/>
  <c r="L127" i="1"/>
  <c r="L126" i="1"/>
  <c r="K125" i="1"/>
  <c r="J125" i="1"/>
  <c r="I125" i="1"/>
  <c r="H125" i="1"/>
  <c r="F125" i="1"/>
  <c r="D125" i="1"/>
  <c r="C125" i="1"/>
  <c r="L125" i="1" s="1"/>
  <c r="L124" i="1"/>
  <c r="L123" i="1"/>
  <c r="L122" i="1"/>
  <c r="K121" i="1"/>
  <c r="K120" i="1" s="1"/>
  <c r="J121" i="1"/>
  <c r="I121" i="1"/>
  <c r="I120" i="1" s="1"/>
  <c r="H121" i="1"/>
  <c r="H120" i="1" s="1"/>
  <c r="G121" i="1"/>
  <c r="G120" i="1" s="1"/>
  <c r="F121" i="1"/>
  <c r="D121" i="1"/>
  <c r="D120" i="1" s="1"/>
  <c r="C121" i="1"/>
  <c r="C120" i="1" s="1"/>
  <c r="J120" i="1"/>
  <c r="L119" i="1"/>
  <c r="K118" i="1"/>
  <c r="J118" i="1"/>
  <c r="I118" i="1"/>
  <c r="H118" i="1"/>
  <c r="G118" i="1"/>
  <c r="F118" i="1"/>
  <c r="E118" i="1"/>
  <c r="D118" i="1"/>
  <c r="L118" i="1" s="1"/>
  <c r="C118" i="1"/>
  <c r="L117" i="1"/>
  <c r="L116" i="1"/>
  <c r="K115" i="1"/>
  <c r="J115" i="1"/>
  <c r="I115" i="1"/>
  <c r="H115" i="1"/>
  <c r="G115" i="1"/>
  <c r="F115" i="1"/>
  <c r="E115" i="1"/>
  <c r="D115" i="1"/>
  <c r="L115" i="1" s="1"/>
  <c r="C115" i="1"/>
  <c r="L114" i="1"/>
  <c r="L113" i="1"/>
  <c r="L112" i="1"/>
  <c r="K111" i="1"/>
  <c r="J111" i="1"/>
  <c r="I111" i="1"/>
  <c r="I98" i="1" s="1"/>
  <c r="H111" i="1"/>
  <c r="G111" i="1"/>
  <c r="F111" i="1"/>
  <c r="D111" i="1"/>
  <c r="D98" i="1" s="1"/>
  <c r="C111" i="1"/>
  <c r="L110" i="1"/>
  <c r="L109" i="1"/>
  <c r="L108" i="1"/>
  <c r="K107" i="1"/>
  <c r="J107" i="1"/>
  <c r="I107" i="1"/>
  <c r="H107" i="1"/>
  <c r="G107" i="1"/>
  <c r="F107" i="1"/>
  <c r="E107" i="1"/>
  <c r="E98" i="1" s="1"/>
  <c r="D107" i="1"/>
  <c r="L107" i="1" s="1"/>
  <c r="C107" i="1"/>
  <c r="L106" i="1"/>
  <c r="K105" i="1"/>
  <c r="J105" i="1"/>
  <c r="I105" i="1"/>
  <c r="H105" i="1"/>
  <c r="G105" i="1"/>
  <c r="F105" i="1"/>
  <c r="D105" i="1"/>
  <c r="C105" i="1"/>
  <c r="L105" i="1" s="1"/>
  <c r="L104" i="1"/>
  <c r="L103" i="1"/>
  <c r="L102" i="1"/>
  <c r="L101" i="1"/>
  <c r="L100" i="1"/>
  <c r="K99" i="1"/>
  <c r="K98" i="1" s="1"/>
  <c r="J99" i="1"/>
  <c r="I99" i="1"/>
  <c r="H99" i="1"/>
  <c r="G99" i="1"/>
  <c r="G98" i="1" s="1"/>
  <c r="F99" i="1"/>
  <c r="E99" i="1"/>
  <c r="D99" i="1"/>
  <c r="C99" i="1"/>
  <c r="H98" i="1"/>
  <c r="L97" i="1"/>
  <c r="L96" i="1"/>
  <c r="K95" i="1"/>
  <c r="I95" i="1"/>
  <c r="H95" i="1"/>
  <c r="G95" i="1"/>
  <c r="L95" i="1" s="1"/>
  <c r="F95" i="1"/>
  <c r="D95" i="1"/>
  <c r="L94" i="1"/>
  <c r="L93" i="1"/>
  <c r="K92" i="1"/>
  <c r="J92" i="1"/>
  <c r="I92" i="1"/>
  <c r="H92" i="1"/>
  <c r="G92" i="1"/>
  <c r="F92" i="1"/>
  <c r="E92" i="1"/>
  <c r="D92" i="1"/>
  <c r="C92" i="1"/>
  <c r="L91" i="1"/>
  <c r="K90" i="1"/>
  <c r="J90" i="1"/>
  <c r="I90" i="1"/>
  <c r="H90" i="1"/>
  <c r="G90" i="1"/>
  <c r="F90" i="1"/>
  <c r="E90" i="1"/>
  <c r="D90" i="1"/>
  <c r="D84" i="1" s="1"/>
  <c r="C90" i="1"/>
  <c r="L89" i="1"/>
  <c r="L88" i="1"/>
  <c r="L87" i="1"/>
  <c r="L86" i="1"/>
  <c r="K85" i="1"/>
  <c r="J85" i="1"/>
  <c r="J84" i="1" s="1"/>
  <c r="I85" i="1"/>
  <c r="I84" i="1" s="1"/>
  <c r="H85" i="1"/>
  <c r="F85" i="1"/>
  <c r="F84" i="1" s="1"/>
  <c r="E85" i="1"/>
  <c r="D85" i="1"/>
  <c r="C85" i="1"/>
  <c r="K84" i="1"/>
  <c r="H84" i="1"/>
  <c r="H83" i="1" s="1"/>
  <c r="G84" i="1"/>
  <c r="C84" i="1"/>
  <c r="L82" i="1"/>
  <c r="L81" i="1"/>
  <c r="L80" i="1"/>
  <c r="C80" i="1"/>
  <c r="K79" i="1"/>
  <c r="J79" i="1"/>
  <c r="I79" i="1"/>
  <c r="H79" i="1"/>
  <c r="G79" i="1"/>
  <c r="F79" i="1"/>
  <c r="E79" i="1"/>
  <c r="D79" i="1"/>
  <c r="L79" i="1" s="1"/>
  <c r="C79" i="1"/>
  <c r="L78" i="1"/>
  <c r="L77" i="1"/>
  <c r="L76" i="1"/>
  <c r="L75" i="1"/>
  <c r="L74" i="1"/>
  <c r="K73" i="1"/>
  <c r="K72" i="1" s="1"/>
  <c r="J73" i="1"/>
  <c r="J72" i="1" s="1"/>
  <c r="I73" i="1"/>
  <c r="H73" i="1"/>
  <c r="G73" i="1"/>
  <c r="G72" i="1" s="1"/>
  <c r="F73" i="1"/>
  <c r="F72" i="1" s="1"/>
  <c r="F65" i="1" s="1"/>
  <c r="E73" i="1"/>
  <c r="D73" i="1"/>
  <c r="C73" i="1"/>
  <c r="I72" i="1"/>
  <c r="H72" i="1"/>
  <c r="E72" i="1"/>
  <c r="D72" i="1"/>
  <c r="L71" i="1"/>
  <c r="L70" i="1"/>
  <c r="L69" i="1"/>
  <c r="L68" i="1"/>
  <c r="K67" i="1"/>
  <c r="K66" i="1" s="1"/>
  <c r="J67" i="1"/>
  <c r="J66" i="1" s="1"/>
  <c r="I67" i="1"/>
  <c r="H67" i="1"/>
  <c r="G67" i="1"/>
  <c r="G66" i="1" s="1"/>
  <c r="F67" i="1"/>
  <c r="F66" i="1" s="1"/>
  <c r="E67" i="1"/>
  <c r="D67" i="1"/>
  <c r="C67" i="1"/>
  <c r="I66" i="1"/>
  <c r="I65" i="1" s="1"/>
  <c r="H66" i="1"/>
  <c r="H65" i="1" s="1"/>
  <c r="H64" i="1" s="1"/>
  <c r="H180" i="1" s="1"/>
  <c r="H202" i="1" s="1"/>
  <c r="H203" i="1" s="1"/>
  <c r="E66" i="1"/>
  <c r="E65" i="1" s="1"/>
  <c r="D66" i="1"/>
  <c r="K65" i="1"/>
  <c r="J65" i="1"/>
  <c r="G65" i="1"/>
  <c r="L55" i="1"/>
  <c r="L53" i="1"/>
  <c r="L52" i="1"/>
  <c r="K51" i="1"/>
  <c r="J51" i="1"/>
  <c r="I51" i="1"/>
  <c r="H51" i="1"/>
  <c r="G51" i="1"/>
  <c r="F51" i="1"/>
  <c r="D51" i="1"/>
  <c r="C51" i="1"/>
  <c r="L51" i="1" s="1"/>
  <c r="K50" i="1"/>
  <c r="J50" i="1"/>
  <c r="L49" i="1"/>
  <c r="L48" i="1"/>
  <c r="K47" i="1"/>
  <c r="K46" i="1" s="1"/>
  <c r="J47" i="1"/>
  <c r="J46" i="1" s="1"/>
  <c r="I47" i="1"/>
  <c r="H47" i="1"/>
  <c r="G47" i="1"/>
  <c r="G46" i="1" s="1"/>
  <c r="F47" i="1"/>
  <c r="F46" i="1" s="1"/>
  <c r="D47" i="1"/>
  <c r="C47" i="1"/>
  <c r="L47" i="1" s="1"/>
  <c r="I46" i="1"/>
  <c r="H46" i="1"/>
  <c r="D46" i="1"/>
  <c r="K45" i="1"/>
  <c r="J45" i="1"/>
  <c r="I45" i="1"/>
  <c r="H45" i="1"/>
  <c r="G45" i="1"/>
  <c r="F45" i="1"/>
  <c r="F10" i="1" s="1"/>
  <c r="F54" i="1" s="1"/>
  <c r="F56" i="1" s="1"/>
  <c r="D45" i="1"/>
  <c r="C45" i="1"/>
  <c r="L44" i="1"/>
  <c r="L43" i="1"/>
  <c r="L42" i="1"/>
  <c r="K41" i="1"/>
  <c r="J41" i="1"/>
  <c r="L39" i="1"/>
  <c r="I38" i="1"/>
  <c r="L38" i="1" s="1"/>
  <c r="L37" i="1"/>
  <c r="L36" i="1"/>
  <c r="I35" i="1"/>
  <c r="L35" i="1" s="1"/>
  <c r="K34" i="1"/>
  <c r="H34" i="1"/>
  <c r="G34" i="1"/>
  <c r="F34" i="1"/>
  <c r="D34" i="1"/>
  <c r="C34" i="1"/>
  <c r="L33" i="1"/>
  <c r="L32" i="1"/>
  <c r="L31" i="1"/>
  <c r="L30" i="1"/>
  <c r="H30" i="1"/>
  <c r="K29" i="1"/>
  <c r="J29" i="1"/>
  <c r="I29" i="1"/>
  <c r="H29" i="1"/>
  <c r="L29" i="1" s="1"/>
  <c r="D29" i="1"/>
  <c r="L28" i="1"/>
  <c r="K27" i="1"/>
  <c r="J27" i="1"/>
  <c r="I27" i="1"/>
  <c r="H27" i="1"/>
  <c r="G27" i="1"/>
  <c r="F27" i="1"/>
  <c r="D27" i="1"/>
  <c r="C27" i="1"/>
  <c r="L26" i="1"/>
  <c r="K25" i="1"/>
  <c r="J25" i="1"/>
  <c r="I25" i="1"/>
  <c r="H25" i="1"/>
  <c r="G25" i="1"/>
  <c r="F25" i="1"/>
  <c r="E25" i="1"/>
  <c r="D25" i="1"/>
  <c r="L25" i="1" s="1"/>
  <c r="C25" i="1"/>
  <c r="L24" i="1"/>
  <c r="K23" i="1"/>
  <c r="K22" i="1" s="1"/>
  <c r="J23" i="1"/>
  <c r="I23" i="1"/>
  <c r="H23" i="1"/>
  <c r="H22" i="1" s="1"/>
  <c r="G23" i="1"/>
  <c r="G22" i="1" s="1"/>
  <c r="F23" i="1"/>
  <c r="E23" i="1"/>
  <c r="D23" i="1"/>
  <c r="D22" i="1" s="1"/>
  <c r="C23" i="1"/>
  <c r="C22" i="1" s="1"/>
  <c r="J22" i="1"/>
  <c r="I22" i="1"/>
  <c r="F22" i="1"/>
  <c r="E22" i="1"/>
  <c r="L20" i="1"/>
  <c r="K19" i="1"/>
  <c r="J19" i="1"/>
  <c r="I19" i="1"/>
  <c r="H19" i="1"/>
  <c r="G19" i="1"/>
  <c r="F19" i="1"/>
  <c r="E19" i="1"/>
  <c r="D19" i="1"/>
  <c r="L19" i="1" s="1"/>
  <c r="C19" i="1"/>
  <c r="L18" i="1"/>
  <c r="L17" i="1"/>
  <c r="K16" i="1"/>
  <c r="J16" i="1"/>
  <c r="I16" i="1"/>
  <c r="H16" i="1"/>
  <c r="G16" i="1"/>
  <c r="F16" i="1"/>
  <c r="E16" i="1"/>
  <c r="D16" i="1"/>
  <c r="D15" i="1" s="1"/>
  <c r="C16" i="1"/>
  <c r="G15" i="1"/>
  <c r="G11" i="1" s="1"/>
  <c r="G10" i="1" s="1"/>
  <c r="G54" i="1" s="1"/>
  <c r="G56" i="1" s="1"/>
  <c r="F15" i="1"/>
  <c r="F11" i="1" s="1"/>
  <c r="C15" i="1"/>
  <c r="L14" i="1"/>
  <c r="K13" i="1"/>
  <c r="J13" i="1"/>
  <c r="I13" i="1"/>
  <c r="I12" i="1" s="1"/>
  <c r="H13" i="1"/>
  <c r="H12" i="1" s="1"/>
  <c r="G13" i="1"/>
  <c r="F13" i="1"/>
  <c r="E13" i="1"/>
  <c r="E12" i="1" s="1"/>
  <c r="E11" i="1" s="1"/>
  <c r="E10" i="1" s="1"/>
  <c r="E54" i="1" s="1"/>
  <c r="E56" i="1" s="1"/>
  <c r="D13" i="1"/>
  <c r="D12" i="1" s="1"/>
  <c r="D11" i="1" s="1"/>
  <c r="C13" i="1"/>
  <c r="K12" i="1"/>
  <c r="J12" i="1"/>
  <c r="G12" i="1"/>
  <c r="F12" i="1"/>
  <c r="C12" i="1"/>
  <c r="K11" i="1"/>
  <c r="J11" i="1"/>
  <c r="I11" i="1"/>
  <c r="H11" i="1"/>
  <c r="H10" i="1" s="1"/>
  <c r="H54" i="1" s="1"/>
  <c r="H56" i="1" s="1"/>
  <c r="C11" i="1"/>
  <c r="K10" i="1"/>
  <c r="C10" i="1"/>
  <c r="D10" i="1" l="1"/>
  <c r="D54" i="1" s="1"/>
  <c r="D56" i="1" s="1"/>
  <c r="L11" i="1"/>
  <c r="F64" i="1"/>
  <c r="F180" i="1" s="1"/>
  <c r="F202" i="1" s="1"/>
  <c r="F203" i="1" s="1"/>
  <c r="I83" i="1"/>
  <c r="I64" i="1" s="1"/>
  <c r="I180" i="1" s="1"/>
  <c r="I202" i="1" s="1"/>
  <c r="I203" i="1" s="1"/>
  <c r="D83" i="1"/>
  <c r="C54" i="1"/>
  <c r="L155" i="1"/>
  <c r="L12" i="1"/>
  <c r="L15" i="1"/>
  <c r="L16" i="1"/>
  <c r="L27" i="1"/>
  <c r="L41" i="1"/>
  <c r="J40" i="1"/>
  <c r="C72" i="1"/>
  <c r="L72" i="1" s="1"/>
  <c r="L73" i="1"/>
  <c r="E84" i="1"/>
  <c r="E83" i="1" s="1"/>
  <c r="E64" i="1" s="1"/>
  <c r="E180" i="1" s="1"/>
  <c r="E202" i="1" s="1"/>
  <c r="E203" i="1" s="1"/>
  <c r="L120" i="1"/>
  <c r="L121" i="1"/>
  <c r="L159" i="1"/>
  <c r="L174" i="1"/>
  <c r="C184" i="1"/>
  <c r="L185" i="1"/>
  <c r="L90" i="1"/>
  <c r="I34" i="1"/>
  <c r="I10" i="1" s="1"/>
  <c r="L45" i="1"/>
  <c r="C46" i="1"/>
  <c r="L46" i="1" s="1"/>
  <c r="L50" i="1"/>
  <c r="D65" i="1"/>
  <c r="D64" i="1" s="1"/>
  <c r="D180" i="1" s="1"/>
  <c r="D202" i="1" s="1"/>
  <c r="D203" i="1" s="1"/>
  <c r="L84" i="1"/>
  <c r="F98" i="1"/>
  <c r="F83" i="1" s="1"/>
  <c r="J98" i="1"/>
  <c r="J83" i="1" s="1"/>
  <c r="J64" i="1" s="1"/>
  <c r="J180" i="1" s="1"/>
  <c r="J202" i="1" s="1"/>
  <c r="J203" i="1" s="1"/>
  <c r="L128" i="1"/>
  <c r="L151" i="1"/>
  <c r="L23" i="1"/>
  <c r="L13" i="1"/>
  <c r="L22" i="1"/>
  <c r="K54" i="1"/>
  <c r="K56" i="1" s="1"/>
  <c r="C66" i="1"/>
  <c r="L67" i="1"/>
  <c r="L85" i="1"/>
  <c r="L92" i="1"/>
  <c r="C98" i="1"/>
  <c r="L99" i="1"/>
  <c r="L111" i="1"/>
  <c r="L130" i="1"/>
  <c r="L148" i="1"/>
  <c r="G154" i="1"/>
  <c r="G83" i="1" s="1"/>
  <c r="G64" i="1" s="1"/>
  <c r="G180" i="1" s="1"/>
  <c r="G202" i="1" s="1"/>
  <c r="G203" i="1" s="1"/>
  <c r="K154" i="1"/>
  <c r="L154" i="1" s="1"/>
  <c r="L161" i="1"/>
  <c r="L163" i="1"/>
  <c r="L166" i="1"/>
  <c r="C170" i="1"/>
  <c r="L170" i="1" s="1"/>
  <c r="L171" i="1"/>
  <c r="G184" i="1"/>
  <c r="L186" i="1"/>
  <c r="L192" i="1"/>
  <c r="L200" i="1"/>
  <c r="I54" i="1" l="1"/>
  <c r="I56" i="1" s="1"/>
  <c r="L184" i="1"/>
  <c r="C183" i="1"/>
  <c r="L183" i="1" s="1"/>
  <c r="C56" i="1"/>
  <c r="L66" i="1"/>
  <c r="C65" i="1"/>
  <c r="K83" i="1"/>
  <c r="K64" i="1" s="1"/>
  <c r="K180" i="1" s="1"/>
  <c r="K202" i="1" s="1"/>
  <c r="K203" i="1" s="1"/>
  <c r="L98" i="1"/>
  <c r="C83" i="1"/>
  <c r="L83" i="1" s="1"/>
  <c r="J34" i="1"/>
  <c r="J10" i="1" s="1"/>
  <c r="J54" i="1" s="1"/>
  <c r="J56" i="1" s="1"/>
  <c r="L40" i="1"/>
  <c r="L56" i="1" l="1"/>
  <c r="L54" i="1"/>
  <c r="L10" i="1"/>
  <c r="C64" i="1"/>
  <c r="L65" i="1"/>
  <c r="L34" i="1"/>
  <c r="C180" i="1" l="1"/>
  <c r="L64" i="1"/>
  <c r="L180" i="1" l="1"/>
  <c r="C202" i="1"/>
  <c r="C203" i="1" l="1"/>
  <c r="L203" i="1" s="1"/>
  <c r="L202" i="1"/>
</calcChain>
</file>

<file path=xl/sharedStrings.xml><?xml version="1.0" encoding="utf-8"?>
<sst xmlns="http://schemas.openxmlformats.org/spreadsheetml/2006/main" count="230" uniqueCount="200">
  <si>
    <t>II. IZMJENA FINANC.PLANA ZA 2020.GODINU</t>
  </si>
  <si>
    <t>OSNOVNA ŠKOLA JANKA LESKOVARA PREGRADA</t>
  </si>
  <si>
    <t>IZVORI FINANCIRANJA</t>
  </si>
  <si>
    <t>UKUPNO PLAN ZA 2020.</t>
  </si>
  <si>
    <t>PRIHODI</t>
  </si>
  <si>
    <t>POMOĆI</t>
  </si>
  <si>
    <t>OPĆI PRIHODI I PRIMICI I POMOĆI</t>
  </si>
  <si>
    <t>POSEBNE NAMJENE</t>
  </si>
  <si>
    <t xml:space="preserve">VLASTITI PRIHODI </t>
  </si>
  <si>
    <t>DONACIJE</t>
  </si>
  <si>
    <t>NEFINANCIJSKA IMOVINA</t>
  </si>
  <si>
    <t>KONTO</t>
  </si>
  <si>
    <t>NAZIV KONTA</t>
  </si>
  <si>
    <t>MZOS, DRŽAVNI PRORAČUN</t>
  </si>
  <si>
    <t>GRAD PREGRADA</t>
  </si>
  <si>
    <t>EU</t>
  </si>
  <si>
    <t xml:space="preserve">DECENTRALIZIRANA SREDSTVA KZŽ  </t>
  </si>
  <si>
    <t>IZVORNA SREDSTVA KZŽ</t>
  </si>
  <si>
    <t>SUFINANCIRANJE CIJENA USLUGA , UPLATA UČENIKA I RODITELJA</t>
  </si>
  <si>
    <t>PRODAJA  NEFINANCIJSKE IMOVINE</t>
  </si>
  <si>
    <t>PRIHODI POSLOVANJA</t>
  </si>
  <si>
    <t>Pomoći iz inoz. i od subj. unutar općeg proračuna</t>
  </si>
  <si>
    <t xml:space="preserve">Pomoći od izvanproračunskih korisnika </t>
  </si>
  <si>
    <t>Tekuće pomoći od izvanproračunskih korisnika</t>
  </si>
  <si>
    <t>Tekuće pomoći od HZZ-a (stručno osposobljavanje)</t>
  </si>
  <si>
    <t>Pomoći prorač. korisnicima iz prorač. koji im nije nadležan</t>
  </si>
  <si>
    <t>Tekuće pomoći prorač. koris. iz proračuna koji im nije nadležan</t>
  </si>
  <si>
    <t>Tekuće pomoći prorač. korisnicima pror. iz držav. proračuna (MZO)</t>
  </si>
  <si>
    <t>Tekuće pomoći prorač.korisnicima iz proračuna JLS (GRAD)</t>
  </si>
  <si>
    <t xml:space="preserve"> </t>
  </si>
  <si>
    <t>Kapitalne pomoći prorač. koris. iz proračuna koji im nije nadležan</t>
  </si>
  <si>
    <t>Kapitalne pomoći prorač. Korisnicima iz proračuna koji im nije nadležan (MZO)</t>
  </si>
  <si>
    <t>Kapitalne pomoći pror.korisnicima iz proračuna JLS (GRAD)</t>
  </si>
  <si>
    <t>Pomoći temeljem prijenosa EU sredstava</t>
  </si>
  <si>
    <t>Tekuće pomoći temeljem priejnosa EU sredstava</t>
  </si>
  <si>
    <t>Tekuće pomoći od izvanproračunskog korisnika temeljem priejnosa EU sredstva</t>
  </si>
  <si>
    <t>Prihod od imovine</t>
  </si>
  <si>
    <t>Prihodi od financijske imovine</t>
  </si>
  <si>
    <t>Kamate na oročena sredstva i depozite po viđenju</t>
  </si>
  <si>
    <t>Kamate na depozit po viđenju</t>
  </si>
  <si>
    <t>Prihodi od ugovorenih admin. pristojbii po pos.propisu</t>
  </si>
  <si>
    <t>Prihodi po posebnim propisima</t>
  </si>
  <si>
    <t>Ostali nespomenuti prihodi</t>
  </si>
  <si>
    <t>Sufinanciranje cijene usluge</t>
  </si>
  <si>
    <t>Ostali nespomenuti prihodi po posebnim propisima</t>
  </si>
  <si>
    <t>Prihodi od prodaje proiz. i robe te pruženim usl. i donacije</t>
  </si>
  <si>
    <t>Prihodi od prodaje proizvoda i robe te pružanih usluga</t>
  </si>
  <si>
    <t>Prihodi od prodaje proizvoda i robe</t>
  </si>
  <si>
    <t>Prihod od prodaje robe (otpadni papir)</t>
  </si>
  <si>
    <t>Prihodi od pružanih usluga</t>
  </si>
  <si>
    <t xml:space="preserve">Prihodi od pružanih usluga </t>
  </si>
  <si>
    <t>Donacije od pravnih i fiz. osoba izv. opć.pror.</t>
  </si>
  <si>
    <t>Tekuće donacije</t>
  </si>
  <si>
    <t>Tekuće donacije od fizičkih osoba</t>
  </si>
  <si>
    <t>KAPITALNE DONACIJE</t>
  </si>
  <si>
    <t>Prihodi iz proračuna</t>
  </si>
  <si>
    <t>Prihodi iz nadležnog proračuna za finciranje redovne djelatnosti</t>
  </si>
  <si>
    <t>Prihodi iz nadležnog proračuna za finaciranje  rashoda poslovanja</t>
  </si>
  <si>
    <t>Prihodi za fin.rashoda poslovanja</t>
  </si>
  <si>
    <t>Prihodi za nabavu nefinancijske imovine</t>
  </si>
  <si>
    <t>PRIHODI OD PRODAJE NEFINANCIJSKE IMOVINE</t>
  </si>
  <si>
    <t>Prihodi od prodaje dugotrajne imovine</t>
  </si>
  <si>
    <t>Prihodi od prodaje građaviskih objekata</t>
  </si>
  <si>
    <t>Stambeni objekti za zaposlene</t>
  </si>
  <si>
    <t>UKUPNO PRIHODI</t>
  </si>
  <si>
    <t>VIŠAK PRIHODA POSLOVANJA 2019.</t>
  </si>
  <si>
    <t>UKUPNO PRIHODI + VIŠAK PRIHODA IZ 2019.</t>
  </si>
  <si>
    <t xml:space="preserve">Glavni program </t>
  </si>
  <si>
    <t xml:space="preserve">Program OSNOVNO OBRAZOVANJE - ZAKONSKI STANDARD I FINANCIRANJE IZNAD MINIMALNOG STANDARDA </t>
  </si>
  <si>
    <t>Aktivnost   Redovni poslovi osnovnog obrazovanja</t>
  </si>
  <si>
    <t>RASHODI</t>
  </si>
  <si>
    <t>RASHODI POSLOVANJA</t>
  </si>
  <si>
    <t>Rashodi za zaposlene</t>
  </si>
  <si>
    <t>Plaće (bruto)</t>
  </si>
  <si>
    <t>Plaće za redoviti rad</t>
  </si>
  <si>
    <t>Plaće za vježbenike (bruto)</t>
  </si>
  <si>
    <t>Plaće za prekovremeni rad</t>
  </si>
  <si>
    <t>Plaće za posebne uvjete rada</t>
  </si>
  <si>
    <t>Ostali rashodi za zaposlene</t>
  </si>
  <si>
    <t>Nagrade</t>
  </si>
  <si>
    <t>Darovi</t>
  </si>
  <si>
    <t>Otpremnine</t>
  </si>
  <si>
    <t>Pomoći</t>
  </si>
  <si>
    <t>Doprinosi na plaće</t>
  </si>
  <si>
    <t>Doprinosi za zdravstveno osiguranje</t>
  </si>
  <si>
    <t>Doprinosi za zdravstveno osiguranje na plaću</t>
  </si>
  <si>
    <t>Doprinosi za zapošljavanje na plaću</t>
  </si>
  <si>
    <t>Materijalni rashodi</t>
  </si>
  <si>
    <t>Naknade troškova zaposlenima</t>
  </si>
  <si>
    <t>Službena putovanja</t>
  </si>
  <si>
    <t>Dnevnice na službenom putu</t>
  </si>
  <si>
    <t>Smještaj na službenom putu</t>
  </si>
  <si>
    <t>Prijevoz na službenom putu</t>
  </si>
  <si>
    <t>Ostali rashodi za službena putovanja</t>
  </si>
  <si>
    <t>Naknade za prijevoz zaposelnika</t>
  </si>
  <si>
    <t>Naknada za prijevoz na posao i s posla</t>
  </si>
  <si>
    <t>Stručno usavršavanje zaposlenika</t>
  </si>
  <si>
    <t>Seminari, savjetovanje i simpoziji</t>
  </si>
  <si>
    <t>Tečajevi i stručni ispiti</t>
  </si>
  <si>
    <t>Ostali troškovi na službenom putu</t>
  </si>
  <si>
    <t>Naknada za korištenje privat.autom. u sl.svrhe</t>
  </si>
  <si>
    <t>Rashodi za materijal i energiju</t>
  </si>
  <si>
    <t>Uredski materijal i ostali materijalni rashodi</t>
  </si>
  <si>
    <t>Uredski materijal</t>
  </si>
  <si>
    <t>Literatura</t>
  </si>
  <si>
    <t>Materijal za higijenske potrebe i njegu (prva pomoć)</t>
  </si>
  <si>
    <t>Materijal i sredstva za čišćenje i održavanje</t>
  </si>
  <si>
    <t>Ostali materijal redovito poslovanje</t>
  </si>
  <si>
    <t>Materijal i sirovine</t>
  </si>
  <si>
    <t>Namirnice</t>
  </si>
  <si>
    <t>Energija</t>
  </si>
  <si>
    <t>Električna energija</t>
  </si>
  <si>
    <t>Plin</t>
  </si>
  <si>
    <t>Motorni benzin i dizel gorivo</t>
  </si>
  <si>
    <t>Materijal i dijelovi za tekuće i investicijsko održavanje</t>
  </si>
  <si>
    <t>Materijal za tekuće i investicijsko održavanje građ.obj.</t>
  </si>
  <si>
    <t>Materijal za tekuće i investicijsko održavanje opreme</t>
  </si>
  <si>
    <t>Ostali materijal za tekuće i investicijsko održavanje</t>
  </si>
  <si>
    <t>Sitni inventar i auto gume</t>
  </si>
  <si>
    <t>Sitni inventar</t>
  </si>
  <si>
    <t>Auto gume</t>
  </si>
  <si>
    <t>Službena i radna odijela</t>
  </si>
  <si>
    <t>Službena i radna obuća i odjeća</t>
  </si>
  <si>
    <t>Rashodi za usluge</t>
  </si>
  <si>
    <t>Usluge telefona ,pošte i prijevoza</t>
  </si>
  <si>
    <t>Usl.telefona,telefaksa</t>
  </si>
  <si>
    <t>Poštarina</t>
  </si>
  <si>
    <t xml:space="preserve">Prijevoz učenika </t>
  </si>
  <si>
    <t>Usluge tekućeg i investicijskog održavanja</t>
  </si>
  <si>
    <t>Usluge tekućeg održavanja građevinskog objekta</t>
  </si>
  <si>
    <t>Usl.tek.i inves.održavanja postrojenja i opreme</t>
  </si>
  <si>
    <t>Usluge promidžbe i informiranja</t>
  </si>
  <si>
    <t>Komunalne usluge</t>
  </si>
  <si>
    <t>Opskrba vodom</t>
  </si>
  <si>
    <t>Odvoz smeća</t>
  </si>
  <si>
    <t>Deratizacija i dezinsekcija</t>
  </si>
  <si>
    <t>Dimnjačarske i ekološke usluge</t>
  </si>
  <si>
    <t>Zakupnine i najamnine</t>
  </si>
  <si>
    <t>Najamnine za opremu</t>
  </si>
  <si>
    <t>Zdravstvene i veterinarske usluge</t>
  </si>
  <si>
    <t xml:space="preserve">Zdravstveni pregledi </t>
  </si>
  <si>
    <t>Laboratorijske usluge</t>
  </si>
  <si>
    <t>Intelektualne usluge</t>
  </si>
  <si>
    <t>Autorski honorar</t>
  </si>
  <si>
    <t>Ugovor o djelu</t>
  </si>
  <si>
    <t>Ostale intelektualne usluge</t>
  </si>
  <si>
    <t>Računalne usluge</t>
  </si>
  <si>
    <t>Ažuriranje računalnih baza</t>
  </si>
  <si>
    <t>Ostale usluge</t>
  </si>
  <si>
    <t>Grafičke , tiskarskemusluge</t>
  </si>
  <si>
    <t>Ostale nespomenute usluge (aranžman izleta učenika)</t>
  </si>
  <si>
    <t>Rashodi osobama izvan radnog odnosa</t>
  </si>
  <si>
    <t>Naknade troškova osoba.izvan rad.odn.,naknade ostalih troškova</t>
  </si>
  <si>
    <t>Naknade ostalih troškova</t>
  </si>
  <si>
    <t>Ostali nespomenuti rashodi posovanja</t>
  </si>
  <si>
    <t>Premije osiguranja</t>
  </si>
  <si>
    <t>Premije osiguranja imovine</t>
  </si>
  <si>
    <t>Premije osiguranja zaposlenih</t>
  </si>
  <si>
    <t>Premije osiguranja, učenici</t>
  </si>
  <si>
    <t>Reprezentacija</t>
  </si>
  <si>
    <t>Članarine</t>
  </si>
  <si>
    <t>Naknade i pristojbe</t>
  </si>
  <si>
    <t>Upravne naknade i pristojbe</t>
  </si>
  <si>
    <t>Novčana nak. poslod. zbog nezapošljavanja osoba s invaliditetom</t>
  </si>
  <si>
    <t>Ostali nespomenuti rashodi poslovanja</t>
  </si>
  <si>
    <t>Rashodi protokola</t>
  </si>
  <si>
    <t>Financijski rashodi</t>
  </si>
  <si>
    <t>Ostali financijski rashodi</t>
  </si>
  <si>
    <t>Usluge banaka i platnog prometa</t>
  </si>
  <si>
    <t>Zatezne kamate</t>
  </si>
  <si>
    <t>Ostali financijski rashodi-NEGATIVNE TEČAJNE RAZLIKE</t>
  </si>
  <si>
    <t>,</t>
  </si>
  <si>
    <t>Naknade građanima i kućanstvima na temelju osig.i dr.naknade</t>
  </si>
  <si>
    <t>Ostale naknade građanima i kućanstvima iz proračuna</t>
  </si>
  <si>
    <t>Naknade građanima i kućanstvima u naravi</t>
  </si>
  <si>
    <t>UKUPNO AKTIVNOST</t>
  </si>
  <si>
    <t>Nabava opreme i ulaganje u nefinancijsku imovinu</t>
  </si>
  <si>
    <t>RAS.ZA NAB.NEF.IMOVI.</t>
  </si>
  <si>
    <t>Rashodi za nabavu dugotrajne imovine</t>
  </si>
  <si>
    <t>Postrojenja i oprema</t>
  </si>
  <si>
    <t>Uredska oprema i namještaj</t>
  </si>
  <si>
    <t>Računska i računalna oprema</t>
  </si>
  <si>
    <t>Uredski namještaj</t>
  </si>
  <si>
    <t>Ostala uredska oprema</t>
  </si>
  <si>
    <t>Knjige, umjetnička djela i ostale izložbene vrijednosti</t>
  </si>
  <si>
    <t>Knjige u knjižnici</t>
  </si>
  <si>
    <t>Uređaji, oprema i strojevi</t>
  </si>
  <si>
    <t>Uređaji, strojevi ,oprema za ostale namjene</t>
  </si>
  <si>
    <t>Oprema</t>
  </si>
  <si>
    <t>Knjige, umjetnička djelai ostal eizložbene vrijednosti</t>
  </si>
  <si>
    <t>Knjige</t>
  </si>
  <si>
    <t>Rashodi za dodatna ulaganja na nefinancijskoj imovini</t>
  </si>
  <si>
    <t>Dodatna ulaganja na građevinskim objektima</t>
  </si>
  <si>
    <t>REZULTAT POSLOVANJA</t>
  </si>
  <si>
    <t>MANJAK PRIHODA IZ 2019</t>
  </si>
  <si>
    <t>UKUPNO RASHODI (KLASA 3+4)</t>
  </si>
  <si>
    <t>UKUPNO RASHODI (KLASA 3+4) + MANJAK PRIHODA IZ 2019.</t>
  </si>
  <si>
    <t>U Pregradi, 21.10.2020.</t>
  </si>
  <si>
    <t>Ravnateljica:</t>
  </si>
  <si>
    <t>Zdravka Žiger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</si>
</sst>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b/>
      <sz val="6"/>
      <name val="Arial"/>
      <family val="2"/>
      <charset val="238"/>
    </font>
    <font>
      <sz val="8"/>
      <name val="Arial"/>
      <family val="2"/>
    </font>
    <font>
      <sz val="6"/>
      <name val="Arial"/>
      <family val="2"/>
    </font>
    <font>
      <sz val="14"/>
      <name val="Arial"/>
      <family val="2"/>
    </font>
    <font>
      <b/>
      <sz val="14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6"/>
      <name val="Calibri"/>
      <family val="2"/>
      <charset val="238"/>
      <scheme val="minor"/>
    </font>
    <font>
      <sz val="6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Fill="1" applyAlignment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11" xfId="0" applyFont="1" applyFill="1" applyBorder="1"/>
    <xf numFmtId="0" fontId="11" fillId="0" borderId="1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2" fillId="0" borderId="11" xfId="0" applyFont="1" applyFill="1" applyBorder="1"/>
    <xf numFmtId="3" fontId="7" fillId="0" borderId="11" xfId="0" applyNumberFormat="1" applyFont="1" applyFill="1" applyBorder="1"/>
    <xf numFmtId="0" fontId="3" fillId="0" borderId="0" xfId="0" applyFont="1" applyFill="1"/>
    <xf numFmtId="0" fontId="13" fillId="0" borderId="11" xfId="0" applyFont="1" applyFill="1" applyBorder="1"/>
    <xf numFmtId="0" fontId="14" fillId="0" borderId="11" xfId="0" applyFont="1" applyFill="1" applyBorder="1"/>
    <xf numFmtId="3" fontId="15" fillId="0" borderId="11" xfId="0" applyNumberFormat="1" applyFont="1" applyFill="1" applyBorder="1"/>
    <xf numFmtId="0" fontId="16" fillId="0" borderId="0" xfId="0" applyFont="1" applyFill="1"/>
    <xf numFmtId="0" fontId="17" fillId="0" borderId="11" xfId="0" applyFont="1" applyFill="1" applyBorder="1"/>
    <xf numFmtId="3" fontId="18" fillId="0" borderId="11" xfId="0" applyNumberFormat="1" applyFont="1" applyFill="1" applyBorder="1"/>
    <xf numFmtId="3" fontId="6" fillId="0" borderId="11" xfId="0" applyNumberFormat="1" applyFont="1" applyFill="1" applyBorder="1"/>
    <xf numFmtId="3" fontId="9" fillId="0" borderId="11" xfId="0" applyNumberFormat="1" applyFont="1" applyFill="1" applyBorder="1"/>
    <xf numFmtId="0" fontId="19" fillId="0" borderId="11" xfId="0" applyFont="1" applyFill="1" applyBorder="1"/>
    <xf numFmtId="0" fontId="9" fillId="2" borderId="11" xfId="0" applyFont="1" applyFill="1" applyBorder="1"/>
    <xf numFmtId="0" fontId="6" fillId="2" borderId="11" xfId="0" applyFont="1" applyFill="1" applyBorder="1"/>
    <xf numFmtId="3" fontId="6" fillId="2" borderId="11" xfId="0" applyNumberFormat="1" applyFont="1" applyFill="1" applyBorder="1"/>
    <xf numFmtId="3" fontId="7" fillId="2" borderId="11" xfId="0" applyNumberFormat="1" applyFont="1" applyFill="1" applyBorder="1"/>
    <xf numFmtId="0" fontId="4" fillId="0" borderId="0" xfId="0" applyFont="1" applyAlignment="1">
      <alignment horizontal="center"/>
    </xf>
    <xf numFmtId="0" fontId="9" fillId="0" borderId="0" xfId="0" applyFont="1" applyFill="1"/>
    <xf numFmtId="0" fontId="6" fillId="0" borderId="0" xfId="0" applyFont="1" applyFill="1" applyBorder="1"/>
    <xf numFmtId="0" fontId="0" fillId="0" borderId="0" xfId="0" applyBorder="1"/>
    <xf numFmtId="0" fontId="9" fillId="0" borderId="0" xfId="0" applyFont="1"/>
    <xf numFmtId="0" fontId="6" fillId="0" borderId="0" xfId="0" applyFont="1" applyAlignment="1"/>
    <xf numFmtId="0" fontId="6" fillId="0" borderId="0" xfId="0" applyFont="1" applyAlignment="1"/>
    <xf numFmtId="0" fontId="0" fillId="0" borderId="0" xfId="0" applyFill="1" applyAlignment="1"/>
    <xf numFmtId="0" fontId="6" fillId="0" borderId="0" xfId="0" applyFont="1" applyFill="1"/>
    <xf numFmtId="0" fontId="9" fillId="0" borderId="0" xfId="0" applyFont="1" applyAlignment="1">
      <alignment horizontal="center"/>
    </xf>
    <xf numFmtId="0" fontId="5" fillId="2" borderId="11" xfId="0" applyFont="1" applyFill="1" applyBorder="1"/>
    <xf numFmtId="0" fontId="13" fillId="0" borderId="11" xfId="0" applyFont="1" applyBorder="1"/>
    <xf numFmtId="3" fontId="13" fillId="0" borderId="11" xfId="0" applyNumberFormat="1" applyFont="1" applyFill="1" applyBorder="1"/>
    <xf numFmtId="0" fontId="20" fillId="0" borderId="0" xfId="0" applyFont="1" applyFill="1"/>
    <xf numFmtId="0" fontId="14" fillId="0" borderId="11" xfId="0" applyFont="1" applyBorder="1"/>
    <xf numFmtId="3" fontId="14" fillId="0" borderId="11" xfId="0" applyNumberFormat="1" applyFont="1" applyFill="1" applyBorder="1"/>
    <xf numFmtId="0" fontId="21" fillId="0" borderId="0" xfId="0" applyFont="1" applyFill="1"/>
    <xf numFmtId="0" fontId="22" fillId="0" borderId="11" xfId="0" applyFont="1" applyBorder="1"/>
    <xf numFmtId="0" fontId="23" fillId="0" borderId="11" xfId="0" applyFont="1" applyBorder="1"/>
    <xf numFmtId="0" fontId="24" fillId="0" borderId="0" xfId="0" applyFont="1" applyFill="1"/>
    <xf numFmtId="0" fontId="25" fillId="0" borderId="0" xfId="0" applyFont="1" applyFill="1"/>
    <xf numFmtId="0" fontId="13" fillId="2" borderId="11" xfId="0" applyFont="1" applyFill="1" applyBorder="1"/>
    <xf numFmtId="3" fontId="13" fillId="2" borderId="11" xfId="0" applyNumberFormat="1" applyFont="1" applyFill="1" applyBorder="1"/>
    <xf numFmtId="0" fontId="20" fillId="3" borderId="0" xfId="0" applyFont="1" applyFill="1"/>
    <xf numFmtId="0" fontId="13" fillId="0" borderId="0" xfId="0" applyFont="1" applyBorder="1"/>
    <xf numFmtId="0" fontId="13" fillId="0" borderId="0" xfId="0" applyFont="1" applyFill="1" applyBorder="1"/>
    <xf numFmtId="0" fontId="14" fillId="0" borderId="0" xfId="0" applyFont="1" applyFill="1"/>
    <xf numFmtId="0" fontId="14" fillId="0" borderId="0" xfId="0" applyFont="1"/>
    <xf numFmtId="3" fontId="13" fillId="0" borderId="12" xfId="0" applyNumberFormat="1" applyFont="1" applyFill="1" applyBorder="1"/>
    <xf numFmtId="0" fontId="20" fillId="0" borderId="0" xfId="0" applyFont="1" applyFill="1" applyBorder="1"/>
    <xf numFmtId="3" fontId="14" fillId="0" borderId="12" xfId="0" applyNumberFormat="1" applyFont="1" applyFill="1" applyBorder="1"/>
    <xf numFmtId="0" fontId="20" fillId="0" borderId="14" xfId="0" applyFont="1" applyFill="1" applyBorder="1"/>
    <xf numFmtId="0" fontId="14" fillId="2" borderId="11" xfId="0" applyFont="1" applyFill="1" applyBorder="1"/>
    <xf numFmtId="0" fontId="20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2"/>
  <sheetViews>
    <sheetView tabSelected="1" topLeftCell="A7" zoomScaleNormal="100" workbookViewId="0">
      <selection activeCell="Q10" sqref="Q10"/>
    </sheetView>
  </sheetViews>
  <sheetFormatPr defaultColWidth="9.109375" defaultRowHeight="13.2" x14ac:dyDescent="0.25"/>
  <cols>
    <col min="1" max="1" width="6" customWidth="1"/>
    <col min="2" max="2" width="42.44140625" customWidth="1"/>
    <col min="3" max="3" width="11.88671875" style="2" bestFit="1" customWidth="1"/>
    <col min="4" max="4" width="9.33203125" style="2" customWidth="1"/>
    <col min="5" max="5" width="11.5546875" style="2" customWidth="1"/>
    <col min="6" max="6" width="12" style="2" customWidth="1"/>
    <col min="7" max="7" width="9.6640625" style="2" customWidth="1"/>
    <col min="8" max="8" width="13.109375" style="2" customWidth="1"/>
    <col min="9" max="9" width="7.33203125" style="2" customWidth="1"/>
    <col min="10" max="10" width="8" style="2" customWidth="1"/>
    <col min="11" max="11" width="10.109375" style="2" customWidth="1"/>
    <col min="12" max="12" width="11.33203125" customWidth="1"/>
    <col min="13" max="16384" width="9.109375" style="2"/>
  </cols>
  <sheetData>
    <row r="1" spans="1:14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1" x14ac:dyDescent="0.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4" x14ac:dyDescent="0.25">
      <c r="H3" s="5"/>
    </row>
    <row r="4" spans="1:14" x14ac:dyDescent="0.25">
      <c r="B4" s="6" t="s">
        <v>1</v>
      </c>
      <c r="C4" s="6"/>
      <c r="D4" s="6"/>
      <c r="E4" s="6"/>
      <c r="F4" s="6"/>
      <c r="G4" s="6"/>
      <c r="H4" s="6"/>
      <c r="I4" s="6"/>
    </row>
    <row r="5" spans="1:14" ht="13.8" thickBot="1" x14ac:dyDescent="0.3"/>
    <row r="6" spans="1:14" ht="14.25" customHeight="1" thickTop="1" thickBot="1" x14ac:dyDescent="0.35">
      <c r="A6" s="7"/>
      <c r="B6" s="8"/>
      <c r="C6" s="9" t="s">
        <v>2</v>
      </c>
      <c r="D6" s="10"/>
      <c r="E6" s="10"/>
      <c r="F6" s="11"/>
      <c r="G6" s="11"/>
      <c r="H6" s="10"/>
      <c r="I6" s="10"/>
      <c r="J6" s="10"/>
      <c r="K6" s="10"/>
      <c r="L6" s="12" t="s">
        <v>3</v>
      </c>
    </row>
    <row r="7" spans="1:14" ht="29.25" customHeight="1" thickTop="1" thickBot="1" x14ac:dyDescent="0.3">
      <c r="A7" s="13"/>
      <c r="B7" s="14" t="s">
        <v>4</v>
      </c>
      <c r="C7" s="15" t="s">
        <v>5</v>
      </c>
      <c r="D7" s="16"/>
      <c r="E7" s="17"/>
      <c r="F7" s="18" t="s">
        <v>6</v>
      </c>
      <c r="G7" s="19"/>
      <c r="H7" s="20" t="s">
        <v>7</v>
      </c>
      <c r="I7" s="20" t="s">
        <v>8</v>
      </c>
      <c r="J7" s="20" t="s">
        <v>9</v>
      </c>
      <c r="K7" s="20" t="s">
        <v>10</v>
      </c>
      <c r="L7" s="21"/>
    </row>
    <row r="8" spans="1:14" ht="67.5" customHeight="1" thickTop="1" thickBot="1" x14ac:dyDescent="0.3">
      <c r="A8" s="22" t="s">
        <v>11</v>
      </c>
      <c r="B8" s="22" t="s">
        <v>12</v>
      </c>
      <c r="C8" s="23" t="s">
        <v>13</v>
      </c>
      <c r="D8" s="23" t="s">
        <v>14</v>
      </c>
      <c r="E8" s="24" t="s">
        <v>15</v>
      </c>
      <c r="F8" s="23" t="s">
        <v>16</v>
      </c>
      <c r="G8" s="23" t="s">
        <v>17</v>
      </c>
      <c r="H8" s="23" t="s">
        <v>18</v>
      </c>
      <c r="I8" s="23" t="s">
        <v>8</v>
      </c>
      <c r="J8" s="23" t="s">
        <v>9</v>
      </c>
      <c r="K8" s="23" t="s">
        <v>19</v>
      </c>
      <c r="L8" s="25"/>
    </row>
    <row r="9" spans="1:14" ht="12.75" customHeight="1" thickTop="1" x14ac:dyDescent="0.3">
      <c r="A9" s="26"/>
      <c r="B9" s="27"/>
      <c r="C9" s="28">
        <v>1</v>
      </c>
      <c r="D9" s="28">
        <v>2</v>
      </c>
      <c r="E9" s="28">
        <v>3</v>
      </c>
      <c r="F9" s="28">
        <v>4</v>
      </c>
      <c r="G9" s="28">
        <v>5</v>
      </c>
      <c r="H9" s="28">
        <v>6</v>
      </c>
      <c r="I9" s="28">
        <v>7</v>
      </c>
      <c r="J9" s="28">
        <v>8</v>
      </c>
      <c r="K9" s="28">
        <v>9</v>
      </c>
      <c r="L9" s="28">
        <v>10</v>
      </c>
    </row>
    <row r="10" spans="1:14" s="31" customFormat="1" ht="18" x14ac:dyDescent="0.35">
      <c r="A10" s="29">
        <v>6</v>
      </c>
      <c r="B10" s="29" t="s">
        <v>20</v>
      </c>
      <c r="C10" s="30">
        <f t="shared" ref="C10:K10" si="0">SUM(C11+C25+C29+C34+C45)</f>
        <v>8903316</v>
      </c>
      <c r="D10" s="30">
        <f t="shared" si="0"/>
        <v>211087</v>
      </c>
      <c r="E10" s="30">
        <f t="shared" si="0"/>
        <v>166872</v>
      </c>
      <c r="F10" s="30">
        <f t="shared" si="0"/>
        <v>1162110</v>
      </c>
      <c r="G10" s="30">
        <f t="shared" si="0"/>
        <v>0</v>
      </c>
      <c r="H10" s="30">
        <f t="shared" si="0"/>
        <v>281913</v>
      </c>
      <c r="I10" s="30">
        <f t="shared" si="0"/>
        <v>42000</v>
      </c>
      <c r="J10" s="30">
        <f t="shared" si="0"/>
        <v>0</v>
      </c>
      <c r="K10" s="30">
        <f t="shared" si="0"/>
        <v>0</v>
      </c>
      <c r="L10" s="30">
        <f t="shared" ref="L10:L56" si="1">SUM(C10:K10)</f>
        <v>10767298</v>
      </c>
    </row>
    <row r="11" spans="1:14" s="31" customFormat="1" x14ac:dyDescent="0.25">
      <c r="A11" s="32">
        <v>63</v>
      </c>
      <c r="B11" s="32" t="s">
        <v>21</v>
      </c>
      <c r="C11" s="30">
        <f>C15</f>
        <v>8903316</v>
      </c>
      <c r="D11" s="30">
        <f>SUM(D12+D15+D22)</f>
        <v>211087</v>
      </c>
      <c r="E11" s="30">
        <f>SUM(E12+E15+E22)</f>
        <v>166872</v>
      </c>
      <c r="F11" s="30">
        <f t="shared" ref="F11:K11" si="2">F15</f>
        <v>0</v>
      </c>
      <c r="G11" s="30">
        <f t="shared" si="2"/>
        <v>0</v>
      </c>
      <c r="H11" s="30">
        <f t="shared" si="2"/>
        <v>0</v>
      </c>
      <c r="I11" s="30">
        <f t="shared" si="2"/>
        <v>0</v>
      </c>
      <c r="J11" s="30">
        <f t="shared" si="2"/>
        <v>0</v>
      </c>
      <c r="K11" s="30">
        <f t="shared" si="2"/>
        <v>0</v>
      </c>
      <c r="L11" s="30">
        <f t="shared" si="1"/>
        <v>9281275</v>
      </c>
    </row>
    <row r="12" spans="1:14" s="31" customFormat="1" x14ac:dyDescent="0.25">
      <c r="A12" s="32">
        <v>634</v>
      </c>
      <c r="B12" s="32" t="s">
        <v>22</v>
      </c>
      <c r="C12" s="30">
        <f>C13</f>
        <v>0</v>
      </c>
      <c r="D12" s="30">
        <f t="shared" ref="D12:K13" si="3">D13</f>
        <v>0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1"/>
        <v>0</v>
      </c>
    </row>
    <row r="13" spans="1:14" s="35" customFormat="1" x14ac:dyDescent="0.25">
      <c r="A13" s="33">
        <v>6341</v>
      </c>
      <c r="B13" s="33" t="s">
        <v>23</v>
      </c>
      <c r="C13" s="34">
        <f>C14</f>
        <v>0</v>
      </c>
      <c r="D13" s="34">
        <f t="shared" si="3"/>
        <v>0</v>
      </c>
      <c r="E13" s="34">
        <f t="shared" si="3"/>
        <v>0</v>
      </c>
      <c r="F13" s="34">
        <f t="shared" si="3"/>
        <v>0</v>
      </c>
      <c r="G13" s="34">
        <f t="shared" si="3"/>
        <v>0</v>
      </c>
      <c r="H13" s="34">
        <f t="shared" si="3"/>
        <v>0</v>
      </c>
      <c r="I13" s="34">
        <f t="shared" si="3"/>
        <v>0</v>
      </c>
      <c r="J13" s="34">
        <f t="shared" si="3"/>
        <v>0</v>
      </c>
      <c r="K13" s="34">
        <f t="shared" si="3"/>
        <v>0</v>
      </c>
      <c r="L13" s="30">
        <f t="shared" si="1"/>
        <v>0</v>
      </c>
    </row>
    <row r="14" spans="1:14" s="35" customFormat="1" x14ac:dyDescent="0.25">
      <c r="A14" s="33">
        <v>63414</v>
      </c>
      <c r="B14" s="33" t="s">
        <v>24</v>
      </c>
      <c r="C14" s="34"/>
      <c r="D14" s="34"/>
      <c r="E14" s="34"/>
      <c r="F14" s="34"/>
      <c r="G14" s="34"/>
      <c r="H14" s="34"/>
      <c r="I14" s="34"/>
      <c r="J14" s="34"/>
      <c r="K14" s="34"/>
      <c r="L14" s="30">
        <f t="shared" si="1"/>
        <v>0</v>
      </c>
    </row>
    <row r="15" spans="1:14" s="31" customFormat="1" x14ac:dyDescent="0.25">
      <c r="A15" s="32">
        <v>636</v>
      </c>
      <c r="B15" s="32" t="s">
        <v>25</v>
      </c>
      <c r="C15" s="30">
        <f>C16+C19</f>
        <v>8903316</v>
      </c>
      <c r="D15" s="30">
        <f>SUM(D16+D19)</f>
        <v>211087</v>
      </c>
      <c r="E15" s="30"/>
      <c r="F15" s="30">
        <f>F16+F19</f>
        <v>0</v>
      </c>
      <c r="G15" s="30">
        <f>G16+G19</f>
        <v>0</v>
      </c>
      <c r="H15" s="30"/>
      <c r="I15" s="30"/>
      <c r="J15" s="30"/>
      <c r="K15" s="30"/>
      <c r="L15" s="30">
        <f t="shared" si="1"/>
        <v>9114403</v>
      </c>
    </row>
    <row r="16" spans="1:14" s="35" customFormat="1" x14ac:dyDescent="0.25">
      <c r="A16" s="33">
        <v>6361</v>
      </c>
      <c r="B16" s="33" t="s">
        <v>26</v>
      </c>
      <c r="C16" s="34">
        <f>SUM(C17:C18)</f>
        <v>8755809</v>
      </c>
      <c r="D16" s="34">
        <f t="shared" ref="D16:K16" si="4">SUM(D17:D18)</f>
        <v>164388</v>
      </c>
      <c r="E16" s="34">
        <f t="shared" si="4"/>
        <v>0</v>
      </c>
      <c r="F16" s="34">
        <f t="shared" si="4"/>
        <v>0</v>
      </c>
      <c r="G16" s="34">
        <f t="shared" si="4"/>
        <v>0</v>
      </c>
      <c r="H16" s="34">
        <f t="shared" si="4"/>
        <v>0</v>
      </c>
      <c r="I16" s="34">
        <f t="shared" si="4"/>
        <v>0</v>
      </c>
      <c r="J16" s="34">
        <f t="shared" si="4"/>
        <v>0</v>
      </c>
      <c r="K16" s="34">
        <f t="shared" si="4"/>
        <v>0</v>
      </c>
      <c r="L16" s="30">
        <f t="shared" si="1"/>
        <v>8920197</v>
      </c>
    </row>
    <row r="17" spans="1:12" s="35" customFormat="1" x14ac:dyDescent="0.25">
      <c r="A17" s="33">
        <v>63612</v>
      </c>
      <c r="B17" s="33" t="s">
        <v>27</v>
      </c>
      <c r="C17" s="34">
        <v>8755809</v>
      </c>
      <c r="D17" s="34"/>
      <c r="E17" s="34"/>
      <c r="F17" s="34"/>
      <c r="G17" s="34"/>
      <c r="H17" s="34"/>
      <c r="I17" s="34"/>
      <c r="J17" s="34"/>
      <c r="K17" s="34"/>
      <c r="L17" s="30">
        <f t="shared" si="1"/>
        <v>8755809</v>
      </c>
    </row>
    <row r="18" spans="1:12" s="35" customFormat="1" x14ac:dyDescent="0.25">
      <c r="A18" s="33">
        <v>63613</v>
      </c>
      <c r="B18" s="33" t="s">
        <v>28</v>
      </c>
      <c r="C18" s="34" t="s">
        <v>29</v>
      </c>
      <c r="D18" s="34">
        <v>164388</v>
      </c>
      <c r="E18" s="34"/>
      <c r="F18" s="34">
        <v>0</v>
      </c>
      <c r="G18" s="34">
        <v>0</v>
      </c>
      <c r="H18" s="34"/>
      <c r="I18" s="34"/>
      <c r="J18" s="34"/>
      <c r="K18" s="34"/>
      <c r="L18" s="30">
        <f t="shared" si="1"/>
        <v>164388</v>
      </c>
    </row>
    <row r="19" spans="1:12" s="35" customFormat="1" x14ac:dyDescent="0.25">
      <c r="A19" s="33">
        <v>6362</v>
      </c>
      <c r="B19" s="33" t="s">
        <v>30</v>
      </c>
      <c r="C19" s="34">
        <f>C20</f>
        <v>147507</v>
      </c>
      <c r="D19" s="34">
        <f>D21</f>
        <v>46699</v>
      </c>
      <c r="E19" s="34">
        <f t="shared" ref="E19:K19" si="5">E20</f>
        <v>0</v>
      </c>
      <c r="F19" s="34">
        <f t="shared" si="5"/>
        <v>0</v>
      </c>
      <c r="G19" s="34">
        <f t="shared" si="5"/>
        <v>0</v>
      </c>
      <c r="H19" s="34">
        <f t="shared" si="5"/>
        <v>0</v>
      </c>
      <c r="I19" s="34">
        <f t="shared" si="5"/>
        <v>0</v>
      </c>
      <c r="J19" s="34">
        <f t="shared" si="5"/>
        <v>0</v>
      </c>
      <c r="K19" s="34">
        <f t="shared" si="5"/>
        <v>0</v>
      </c>
      <c r="L19" s="30">
        <f t="shared" si="1"/>
        <v>194206</v>
      </c>
    </row>
    <row r="20" spans="1:12" s="35" customFormat="1" x14ac:dyDescent="0.25">
      <c r="A20" s="33">
        <v>63622</v>
      </c>
      <c r="B20" s="36" t="s">
        <v>31</v>
      </c>
      <c r="C20" s="34">
        <v>147507</v>
      </c>
      <c r="D20" s="34"/>
      <c r="E20" s="34"/>
      <c r="F20" s="34"/>
      <c r="G20" s="34"/>
      <c r="H20" s="34"/>
      <c r="I20" s="34"/>
      <c r="J20" s="34"/>
      <c r="K20" s="34"/>
      <c r="L20" s="30">
        <f t="shared" si="1"/>
        <v>147507</v>
      </c>
    </row>
    <row r="21" spans="1:12" s="35" customFormat="1" x14ac:dyDescent="0.25">
      <c r="A21" s="33">
        <v>63623</v>
      </c>
      <c r="B21" s="36" t="s">
        <v>32</v>
      </c>
      <c r="C21" s="34"/>
      <c r="D21" s="34">
        <v>46699</v>
      </c>
      <c r="E21" s="34"/>
      <c r="F21" s="34"/>
      <c r="G21" s="34"/>
      <c r="H21" s="34"/>
      <c r="I21" s="34"/>
      <c r="J21" s="34"/>
      <c r="K21" s="34"/>
      <c r="L21" s="30"/>
    </row>
    <row r="22" spans="1:12" s="31" customFormat="1" x14ac:dyDescent="0.25">
      <c r="A22" s="32">
        <v>638</v>
      </c>
      <c r="B22" s="32" t="s">
        <v>33</v>
      </c>
      <c r="C22" s="30">
        <f t="shared" ref="C22:K23" si="6">C23</f>
        <v>0</v>
      </c>
      <c r="D22" s="30">
        <f t="shared" si="6"/>
        <v>0</v>
      </c>
      <c r="E22" s="30">
        <f>E23</f>
        <v>166872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0</v>
      </c>
      <c r="J22" s="30">
        <f t="shared" si="6"/>
        <v>0</v>
      </c>
      <c r="K22" s="30">
        <f t="shared" si="6"/>
        <v>0</v>
      </c>
      <c r="L22" s="30">
        <f t="shared" si="1"/>
        <v>166872</v>
      </c>
    </row>
    <row r="23" spans="1:12" s="35" customFormat="1" x14ac:dyDescent="0.25">
      <c r="A23" s="33">
        <v>6381</v>
      </c>
      <c r="B23" s="33" t="s">
        <v>34</v>
      </c>
      <c r="C23" s="34">
        <f t="shared" si="6"/>
        <v>0</v>
      </c>
      <c r="D23" s="34">
        <f t="shared" si="6"/>
        <v>0</v>
      </c>
      <c r="E23" s="34">
        <f>E24</f>
        <v>166872</v>
      </c>
      <c r="F23" s="34">
        <f t="shared" si="6"/>
        <v>0</v>
      </c>
      <c r="G23" s="34">
        <f t="shared" si="6"/>
        <v>0</v>
      </c>
      <c r="H23" s="34">
        <f t="shared" si="6"/>
        <v>0</v>
      </c>
      <c r="I23" s="34">
        <f t="shared" si="6"/>
        <v>0</v>
      </c>
      <c r="J23" s="34">
        <f t="shared" si="6"/>
        <v>0</v>
      </c>
      <c r="K23" s="34">
        <f t="shared" si="6"/>
        <v>0</v>
      </c>
      <c r="L23" s="30">
        <f t="shared" si="1"/>
        <v>166872</v>
      </c>
    </row>
    <row r="24" spans="1:12" s="35" customFormat="1" x14ac:dyDescent="0.25">
      <c r="A24" s="33">
        <v>63814</v>
      </c>
      <c r="B24" s="36" t="s">
        <v>35</v>
      </c>
      <c r="C24" s="37"/>
      <c r="D24" s="34"/>
      <c r="E24" s="34">
        <v>166872</v>
      </c>
      <c r="F24" s="34"/>
      <c r="G24" s="34"/>
      <c r="H24" s="34"/>
      <c r="I24" s="34"/>
      <c r="J24" s="34"/>
      <c r="K24" s="34"/>
      <c r="L24" s="30">
        <f t="shared" si="1"/>
        <v>166872</v>
      </c>
    </row>
    <row r="25" spans="1:12" x14ac:dyDescent="0.25">
      <c r="A25" s="32">
        <v>64</v>
      </c>
      <c r="B25" s="32" t="s">
        <v>36</v>
      </c>
      <c r="C25" s="38">
        <f t="shared" ref="C25:K25" si="7">SUM(C28:C28)</f>
        <v>0</v>
      </c>
      <c r="D25" s="38">
        <f>SUM(D28:D28)</f>
        <v>0</v>
      </c>
      <c r="E25" s="38">
        <f>SUM(E28:E28)</f>
        <v>0</v>
      </c>
      <c r="F25" s="38">
        <f t="shared" si="7"/>
        <v>0</v>
      </c>
      <c r="G25" s="38">
        <f t="shared" si="7"/>
        <v>0</v>
      </c>
      <c r="H25" s="38">
        <f t="shared" si="7"/>
        <v>33</v>
      </c>
      <c r="I25" s="38">
        <f t="shared" si="7"/>
        <v>0</v>
      </c>
      <c r="J25" s="38">
        <f t="shared" si="7"/>
        <v>0</v>
      </c>
      <c r="K25" s="38">
        <f t="shared" si="7"/>
        <v>0</v>
      </c>
      <c r="L25" s="30">
        <f t="shared" si="1"/>
        <v>33</v>
      </c>
    </row>
    <row r="26" spans="1:12" x14ac:dyDescent="0.25">
      <c r="A26" s="32">
        <v>641</v>
      </c>
      <c r="B26" s="32" t="s">
        <v>37</v>
      </c>
      <c r="C26" s="38"/>
      <c r="D26" s="38"/>
      <c r="E26" s="38"/>
      <c r="F26" s="38"/>
      <c r="G26" s="38"/>
      <c r="H26" s="38"/>
      <c r="I26" s="38"/>
      <c r="J26" s="38"/>
      <c r="K26" s="38"/>
      <c r="L26" s="30">
        <f t="shared" si="1"/>
        <v>0</v>
      </c>
    </row>
    <row r="27" spans="1:12" s="35" customFormat="1" x14ac:dyDescent="0.25">
      <c r="A27" s="33">
        <v>6413</v>
      </c>
      <c r="B27" s="33" t="s">
        <v>38</v>
      </c>
      <c r="C27" s="34">
        <f t="shared" ref="C27:K27" si="8">SUM(C28:C28)</f>
        <v>0</v>
      </c>
      <c r="D27" s="34">
        <f t="shared" si="8"/>
        <v>0</v>
      </c>
      <c r="E27" s="34"/>
      <c r="F27" s="34">
        <f t="shared" si="8"/>
        <v>0</v>
      </c>
      <c r="G27" s="34">
        <f t="shared" si="8"/>
        <v>0</v>
      </c>
      <c r="H27" s="34">
        <f t="shared" si="8"/>
        <v>33</v>
      </c>
      <c r="I27" s="34">
        <f t="shared" si="8"/>
        <v>0</v>
      </c>
      <c r="J27" s="34">
        <f t="shared" si="8"/>
        <v>0</v>
      </c>
      <c r="K27" s="34">
        <f t="shared" si="8"/>
        <v>0</v>
      </c>
      <c r="L27" s="30">
        <f t="shared" si="1"/>
        <v>33</v>
      </c>
    </row>
    <row r="28" spans="1:12" x14ac:dyDescent="0.25">
      <c r="A28" s="33">
        <v>64132</v>
      </c>
      <c r="B28" s="33" t="s">
        <v>39</v>
      </c>
      <c r="C28" s="39"/>
      <c r="D28" s="39"/>
      <c r="E28" s="39"/>
      <c r="F28" s="39"/>
      <c r="G28" s="39"/>
      <c r="H28" s="39">
        <v>33</v>
      </c>
      <c r="I28" s="39"/>
      <c r="J28" s="39">
        <v>0</v>
      </c>
      <c r="K28" s="39"/>
      <c r="L28" s="30">
        <f t="shared" si="1"/>
        <v>33</v>
      </c>
    </row>
    <row r="29" spans="1:12" x14ac:dyDescent="0.25">
      <c r="A29" s="32">
        <v>65</v>
      </c>
      <c r="B29" s="32" t="s">
        <v>40</v>
      </c>
      <c r="C29" s="38">
        <v>0</v>
      </c>
      <c r="D29" s="38">
        <f>D30</f>
        <v>0</v>
      </c>
      <c r="E29" s="38"/>
      <c r="F29" s="38">
        <v>0</v>
      </c>
      <c r="G29" s="38">
        <v>0</v>
      </c>
      <c r="H29" s="38">
        <f>H30</f>
        <v>281880</v>
      </c>
      <c r="I29" s="38">
        <f>SUM(I33+M33)</f>
        <v>0</v>
      </c>
      <c r="J29" s="38">
        <f>SUM(J33+N33)</f>
        <v>0</v>
      </c>
      <c r="K29" s="38">
        <f>SUM(K33+O33)</f>
        <v>0</v>
      </c>
      <c r="L29" s="30">
        <f t="shared" si="1"/>
        <v>281880</v>
      </c>
    </row>
    <row r="30" spans="1:12" x14ac:dyDescent="0.25">
      <c r="A30" s="32">
        <v>652</v>
      </c>
      <c r="B30" s="32" t="s">
        <v>41</v>
      </c>
      <c r="C30" s="38"/>
      <c r="D30" s="38"/>
      <c r="E30" s="38"/>
      <c r="F30" s="38"/>
      <c r="G30" s="38"/>
      <c r="H30" s="38">
        <f>H31</f>
        <v>281880</v>
      </c>
      <c r="I30" s="38"/>
      <c r="J30" s="38"/>
      <c r="K30" s="38"/>
      <c r="L30" s="30">
        <f t="shared" si="1"/>
        <v>281880</v>
      </c>
    </row>
    <row r="31" spans="1:12" s="35" customFormat="1" x14ac:dyDescent="0.25">
      <c r="A31" s="33">
        <v>6526</v>
      </c>
      <c r="B31" s="33" t="s">
        <v>42</v>
      </c>
      <c r="C31" s="34"/>
      <c r="D31" s="34"/>
      <c r="E31" s="34"/>
      <c r="F31" s="34"/>
      <c r="G31" s="34"/>
      <c r="H31" s="34">
        <v>281880</v>
      </c>
      <c r="I31" s="34"/>
      <c r="J31" s="34"/>
      <c r="K31" s="34"/>
      <c r="L31" s="30">
        <f t="shared" si="1"/>
        <v>281880</v>
      </c>
    </row>
    <row r="32" spans="1:12" x14ac:dyDescent="0.25">
      <c r="A32" s="33">
        <v>65264</v>
      </c>
      <c r="B32" s="33" t="s">
        <v>43</v>
      </c>
      <c r="C32" s="38"/>
      <c r="D32" s="38"/>
      <c r="E32" s="38"/>
      <c r="F32" s="38"/>
      <c r="G32" s="38"/>
      <c r="H32" s="34">
        <v>281880</v>
      </c>
      <c r="I32" s="38"/>
      <c r="J32" s="38"/>
      <c r="K32" s="38"/>
      <c r="L32" s="30">
        <f t="shared" si="1"/>
        <v>281880</v>
      </c>
    </row>
    <row r="33" spans="1:12" x14ac:dyDescent="0.25">
      <c r="A33" s="33">
        <v>65269</v>
      </c>
      <c r="B33" s="33" t="s">
        <v>44</v>
      </c>
      <c r="C33" s="39"/>
      <c r="D33" s="39"/>
      <c r="E33" s="39"/>
      <c r="F33" s="39"/>
      <c r="G33" s="39"/>
      <c r="H33" s="39"/>
      <c r="I33" s="39"/>
      <c r="J33" s="39"/>
      <c r="K33" s="39"/>
      <c r="L33" s="30">
        <f t="shared" si="1"/>
        <v>0</v>
      </c>
    </row>
    <row r="34" spans="1:12" x14ac:dyDescent="0.25">
      <c r="A34" s="32">
        <v>66</v>
      </c>
      <c r="B34" s="32" t="s">
        <v>45</v>
      </c>
      <c r="C34" s="38">
        <f t="shared" ref="C34:K34" si="9">SUM(C35+C40)</f>
        <v>0</v>
      </c>
      <c r="D34" s="38">
        <f>SUM(D35+D40)</f>
        <v>0</v>
      </c>
      <c r="E34" s="38"/>
      <c r="F34" s="38">
        <f t="shared" si="9"/>
        <v>0</v>
      </c>
      <c r="G34" s="38">
        <f t="shared" si="9"/>
        <v>0</v>
      </c>
      <c r="H34" s="38">
        <f t="shared" si="9"/>
        <v>0</v>
      </c>
      <c r="I34" s="38">
        <f t="shared" si="9"/>
        <v>42000</v>
      </c>
      <c r="J34" s="38">
        <f t="shared" si="9"/>
        <v>0</v>
      </c>
      <c r="K34" s="38">
        <f t="shared" si="9"/>
        <v>0</v>
      </c>
      <c r="L34" s="30">
        <f t="shared" si="1"/>
        <v>42000</v>
      </c>
    </row>
    <row r="35" spans="1:12" x14ac:dyDescent="0.25">
      <c r="A35" s="32">
        <v>661</v>
      </c>
      <c r="B35" s="32" t="s">
        <v>46</v>
      </c>
      <c r="C35" s="38"/>
      <c r="D35" s="38"/>
      <c r="E35" s="38"/>
      <c r="F35" s="38"/>
      <c r="G35" s="38"/>
      <c r="H35" s="38"/>
      <c r="I35" s="38">
        <f>I36+I38</f>
        <v>42000</v>
      </c>
      <c r="J35" s="38"/>
      <c r="K35" s="38"/>
      <c r="L35" s="30">
        <f t="shared" si="1"/>
        <v>42000</v>
      </c>
    </row>
    <row r="36" spans="1:12" s="35" customFormat="1" x14ac:dyDescent="0.25">
      <c r="A36" s="33">
        <v>6614</v>
      </c>
      <c r="B36" s="33" t="s">
        <v>47</v>
      </c>
      <c r="C36" s="34"/>
      <c r="D36" s="34"/>
      <c r="E36" s="34"/>
      <c r="F36" s="34"/>
      <c r="G36" s="34"/>
      <c r="H36" s="34"/>
      <c r="I36" s="34">
        <v>0</v>
      </c>
      <c r="J36" s="34"/>
      <c r="K36" s="34"/>
      <c r="L36" s="30">
        <f t="shared" si="1"/>
        <v>0</v>
      </c>
    </row>
    <row r="37" spans="1:12" x14ac:dyDescent="0.25">
      <c r="A37" s="33">
        <v>66142</v>
      </c>
      <c r="B37" s="33" t="s">
        <v>48</v>
      </c>
      <c r="C37" s="39"/>
      <c r="D37" s="39"/>
      <c r="E37" s="39"/>
      <c r="F37" s="39"/>
      <c r="G37" s="39"/>
      <c r="H37" s="39"/>
      <c r="I37" s="39">
        <v>0</v>
      </c>
      <c r="J37" s="39"/>
      <c r="K37" s="39"/>
      <c r="L37" s="30">
        <f t="shared" si="1"/>
        <v>0</v>
      </c>
    </row>
    <row r="38" spans="1:12" s="35" customFormat="1" x14ac:dyDescent="0.25">
      <c r="A38" s="33">
        <v>6615</v>
      </c>
      <c r="B38" s="33" t="s">
        <v>49</v>
      </c>
      <c r="C38" s="34"/>
      <c r="D38" s="34"/>
      <c r="E38" s="34"/>
      <c r="F38" s="34"/>
      <c r="G38" s="34"/>
      <c r="H38" s="34"/>
      <c r="I38" s="34">
        <f>I39</f>
        <v>42000</v>
      </c>
      <c r="J38" s="34"/>
      <c r="K38" s="34"/>
      <c r="L38" s="30">
        <f t="shared" si="1"/>
        <v>42000</v>
      </c>
    </row>
    <row r="39" spans="1:12" x14ac:dyDescent="0.25">
      <c r="A39" s="33">
        <v>66151</v>
      </c>
      <c r="B39" s="33" t="s">
        <v>50</v>
      </c>
      <c r="C39" s="39"/>
      <c r="D39" s="39"/>
      <c r="E39" s="39"/>
      <c r="F39" s="39"/>
      <c r="G39" s="39"/>
      <c r="H39" s="39"/>
      <c r="I39" s="39">
        <v>42000</v>
      </c>
      <c r="J39" s="39"/>
      <c r="K39" s="39"/>
      <c r="L39" s="30">
        <f t="shared" si="1"/>
        <v>42000</v>
      </c>
    </row>
    <row r="40" spans="1:12" x14ac:dyDescent="0.25">
      <c r="A40" s="32">
        <v>663</v>
      </c>
      <c r="B40" s="32" t="s">
        <v>51</v>
      </c>
      <c r="C40" s="39"/>
      <c r="D40" s="39"/>
      <c r="E40" s="39"/>
      <c r="F40" s="39"/>
      <c r="G40" s="39"/>
      <c r="H40" s="39"/>
      <c r="I40" s="39"/>
      <c r="J40" s="30">
        <f>J41</f>
        <v>0</v>
      </c>
      <c r="K40" s="39"/>
      <c r="L40" s="30">
        <f t="shared" si="1"/>
        <v>0</v>
      </c>
    </row>
    <row r="41" spans="1:12" s="35" customFormat="1" x14ac:dyDescent="0.25">
      <c r="A41" s="33">
        <v>6631</v>
      </c>
      <c r="B41" s="33" t="s">
        <v>52</v>
      </c>
      <c r="C41" s="34"/>
      <c r="D41" s="34"/>
      <c r="E41" s="34"/>
      <c r="F41" s="34"/>
      <c r="G41" s="34"/>
      <c r="H41" s="34"/>
      <c r="I41" s="34"/>
      <c r="J41" s="34">
        <f>SUM(J42:J44)</f>
        <v>0</v>
      </c>
      <c r="K41" s="34">
        <f>SUM(K43:K44)</f>
        <v>0</v>
      </c>
      <c r="L41" s="30">
        <f t="shared" si="1"/>
        <v>0</v>
      </c>
    </row>
    <row r="42" spans="1:12" x14ac:dyDescent="0.25">
      <c r="A42" s="33">
        <v>66314</v>
      </c>
      <c r="B42" s="33" t="s">
        <v>53</v>
      </c>
      <c r="C42" s="39"/>
      <c r="D42" s="39"/>
      <c r="E42" s="39"/>
      <c r="F42" s="39"/>
      <c r="G42" s="39"/>
      <c r="H42" s="39"/>
      <c r="I42" s="39"/>
      <c r="J42" s="39">
        <v>0</v>
      </c>
      <c r="K42" s="39"/>
      <c r="L42" s="30">
        <f t="shared" si="1"/>
        <v>0</v>
      </c>
    </row>
    <row r="43" spans="1:12" x14ac:dyDescent="0.25">
      <c r="A43" s="33">
        <v>66324</v>
      </c>
      <c r="B43" s="33" t="s">
        <v>54</v>
      </c>
      <c r="C43" s="39"/>
      <c r="D43" s="39"/>
      <c r="E43" s="39"/>
      <c r="F43" s="39"/>
      <c r="G43" s="39"/>
      <c r="H43" s="39"/>
      <c r="I43" s="39"/>
      <c r="J43" s="39">
        <v>0</v>
      </c>
      <c r="K43" s="39"/>
      <c r="L43" s="30">
        <f t="shared" si="1"/>
        <v>0</v>
      </c>
    </row>
    <row r="44" spans="1:12" x14ac:dyDescent="0.25">
      <c r="A44" s="33" t="s">
        <v>29</v>
      </c>
      <c r="B44" s="33" t="s">
        <v>29</v>
      </c>
      <c r="C44" s="39"/>
      <c r="D44" s="39"/>
      <c r="E44" s="39"/>
      <c r="F44" s="39"/>
      <c r="G44" s="39"/>
      <c r="H44" s="39"/>
      <c r="I44" s="39"/>
      <c r="J44" s="39"/>
      <c r="K44" s="39"/>
      <c r="L44" s="30">
        <f t="shared" si="1"/>
        <v>0</v>
      </c>
    </row>
    <row r="45" spans="1:12" x14ac:dyDescent="0.25">
      <c r="A45" s="32">
        <v>67</v>
      </c>
      <c r="B45" s="32" t="s">
        <v>55</v>
      </c>
      <c r="C45" s="38">
        <f t="shared" ref="C45:K45" si="10">SUM(C48:C49)</f>
        <v>0</v>
      </c>
      <c r="D45" s="38">
        <f>SUM(D48:D49)</f>
        <v>0</v>
      </c>
      <c r="E45" s="38"/>
      <c r="F45" s="38">
        <f t="shared" si="10"/>
        <v>1162110</v>
      </c>
      <c r="G45" s="38">
        <f t="shared" si="10"/>
        <v>0</v>
      </c>
      <c r="H45" s="38">
        <f t="shared" si="10"/>
        <v>0</v>
      </c>
      <c r="I45" s="38">
        <f t="shared" si="10"/>
        <v>0</v>
      </c>
      <c r="J45" s="38">
        <f t="shared" si="10"/>
        <v>0</v>
      </c>
      <c r="K45" s="38">
        <f t="shared" si="10"/>
        <v>0</v>
      </c>
      <c r="L45" s="30">
        <f t="shared" si="1"/>
        <v>1162110</v>
      </c>
    </row>
    <row r="46" spans="1:12" x14ac:dyDescent="0.25">
      <c r="A46" s="32">
        <v>671</v>
      </c>
      <c r="B46" s="32" t="s">
        <v>56</v>
      </c>
      <c r="C46" s="38">
        <f>C47</f>
        <v>0</v>
      </c>
      <c r="D46" s="38">
        <f>D47</f>
        <v>0</v>
      </c>
      <c r="E46" s="38"/>
      <c r="F46" s="38">
        <f t="shared" ref="F46:K46" si="11">F47</f>
        <v>1162110</v>
      </c>
      <c r="G46" s="38">
        <f t="shared" si="11"/>
        <v>0</v>
      </c>
      <c r="H46" s="38">
        <f t="shared" si="11"/>
        <v>0</v>
      </c>
      <c r="I46" s="38">
        <f t="shared" si="11"/>
        <v>0</v>
      </c>
      <c r="J46" s="38">
        <f t="shared" si="11"/>
        <v>0</v>
      </c>
      <c r="K46" s="38">
        <f t="shared" si="11"/>
        <v>0</v>
      </c>
      <c r="L46" s="30">
        <f t="shared" si="1"/>
        <v>1162110</v>
      </c>
    </row>
    <row r="47" spans="1:12" s="35" customFormat="1" x14ac:dyDescent="0.25">
      <c r="A47" s="33">
        <v>6711</v>
      </c>
      <c r="B47" s="33" t="s">
        <v>57</v>
      </c>
      <c r="C47" s="34">
        <f>SUM(C48:C49)</f>
        <v>0</v>
      </c>
      <c r="D47" s="34">
        <f>SUM(D48:D49)</f>
        <v>0</v>
      </c>
      <c r="E47" s="34"/>
      <c r="F47" s="34">
        <f t="shared" ref="F47:K47" si="12">SUM(F48:F49)</f>
        <v>1162110</v>
      </c>
      <c r="G47" s="34">
        <f t="shared" si="12"/>
        <v>0</v>
      </c>
      <c r="H47" s="34">
        <f t="shared" si="12"/>
        <v>0</v>
      </c>
      <c r="I47" s="34">
        <f t="shared" si="12"/>
        <v>0</v>
      </c>
      <c r="J47" s="34">
        <f t="shared" si="12"/>
        <v>0</v>
      </c>
      <c r="K47" s="34">
        <f t="shared" si="12"/>
        <v>0</v>
      </c>
      <c r="L47" s="30">
        <f t="shared" si="1"/>
        <v>1162110</v>
      </c>
    </row>
    <row r="48" spans="1:12" x14ac:dyDescent="0.25">
      <c r="A48" s="33">
        <v>67111</v>
      </c>
      <c r="B48" s="33" t="s">
        <v>58</v>
      </c>
      <c r="C48" s="39"/>
      <c r="D48" s="39"/>
      <c r="E48" s="39"/>
      <c r="F48" s="39">
        <v>1157110</v>
      </c>
      <c r="G48" s="39">
        <v>0</v>
      </c>
      <c r="H48" s="39"/>
      <c r="I48" s="39"/>
      <c r="J48" s="39"/>
      <c r="K48" s="39"/>
      <c r="L48" s="30">
        <f t="shared" si="1"/>
        <v>1157110</v>
      </c>
    </row>
    <row r="49" spans="1:12" x14ac:dyDescent="0.25">
      <c r="A49" s="33">
        <v>67121</v>
      </c>
      <c r="B49" s="33" t="s">
        <v>59</v>
      </c>
      <c r="C49" s="39">
        <v>0</v>
      </c>
      <c r="D49" s="39"/>
      <c r="E49" s="39"/>
      <c r="F49" s="39">
        <v>5000</v>
      </c>
      <c r="G49" s="39">
        <v>0</v>
      </c>
      <c r="H49" s="39"/>
      <c r="I49" s="39"/>
      <c r="J49" s="39"/>
      <c r="K49" s="39"/>
      <c r="L49" s="30">
        <f t="shared" si="1"/>
        <v>5000</v>
      </c>
    </row>
    <row r="50" spans="1:12" ht="18" x14ac:dyDescent="0.35">
      <c r="A50" s="29">
        <v>7</v>
      </c>
      <c r="B50" s="40" t="s">
        <v>60</v>
      </c>
      <c r="C50" s="38">
        <v>0</v>
      </c>
      <c r="D50" s="38">
        <v>0</v>
      </c>
      <c r="E50" s="38"/>
      <c r="F50" s="38">
        <v>0</v>
      </c>
      <c r="G50" s="38">
        <v>0</v>
      </c>
      <c r="H50" s="38">
        <v>0</v>
      </c>
      <c r="I50" s="38">
        <v>0</v>
      </c>
      <c r="J50" s="38">
        <f>SUM(J51+M51)</f>
        <v>0</v>
      </c>
      <c r="K50" s="38">
        <f>SUM(K51+N51)</f>
        <v>6000</v>
      </c>
      <c r="L50" s="30">
        <f t="shared" si="1"/>
        <v>6000</v>
      </c>
    </row>
    <row r="51" spans="1:12" x14ac:dyDescent="0.25">
      <c r="A51" s="32">
        <v>72</v>
      </c>
      <c r="B51" s="32" t="s">
        <v>61</v>
      </c>
      <c r="C51" s="38">
        <f t="shared" ref="C51:K51" si="13">SUM(C53:C53)</f>
        <v>0</v>
      </c>
      <c r="D51" s="38">
        <f>SUM(D53:D53)</f>
        <v>0</v>
      </c>
      <c r="E51" s="38"/>
      <c r="F51" s="38">
        <f t="shared" si="13"/>
        <v>0</v>
      </c>
      <c r="G51" s="38">
        <f t="shared" si="13"/>
        <v>0</v>
      </c>
      <c r="H51" s="38">
        <f t="shared" si="13"/>
        <v>0</v>
      </c>
      <c r="I51" s="38">
        <f t="shared" si="13"/>
        <v>0</v>
      </c>
      <c r="J51" s="38">
        <f t="shared" si="13"/>
        <v>0</v>
      </c>
      <c r="K51" s="38">
        <f t="shared" si="13"/>
        <v>6000</v>
      </c>
      <c r="L51" s="30">
        <f t="shared" si="1"/>
        <v>6000</v>
      </c>
    </row>
    <row r="52" spans="1:12" x14ac:dyDescent="0.25">
      <c r="A52" s="32">
        <v>721</v>
      </c>
      <c r="B52" s="32" t="s">
        <v>62</v>
      </c>
      <c r="C52" s="38"/>
      <c r="D52" s="38"/>
      <c r="E52" s="38"/>
      <c r="F52" s="38"/>
      <c r="G52" s="38"/>
      <c r="H52" s="38"/>
      <c r="I52" s="38"/>
      <c r="J52" s="38"/>
      <c r="K52" s="38"/>
      <c r="L52" s="30">
        <f t="shared" si="1"/>
        <v>0</v>
      </c>
    </row>
    <row r="53" spans="1:12" x14ac:dyDescent="0.25">
      <c r="A53" s="33">
        <v>72111</v>
      </c>
      <c r="B53" s="33" t="s">
        <v>63</v>
      </c>
      <c r="C53" s="39"/>
      <c r="D53" s="39"/>
      <c r="E53" s="39"/>
      <c r="F53" s="39"/>
      <c r="G53" s="39"/>
      <c r="H53" s="39"/>
      <c r="I53" s="39"/>
      <c r="J53" s="39"/>
      <c r="K53" s="39">
        <v>6000</v>
      </c>
      <c r="L53" s="30">
        <f t="shared" si="1"/>
        <v>6000</v>
      </c>
    </row>
    <row r="54" spans="1:12" x14ac:dyDescent="0.25">
      <c r="A54" s="41"/>
      <c r="B54" s="42" t="s">
        <v>64</v>
      </c>
      <c r="C54" s="43">
        <f t="shared" ref="C54:K54" si="14">SUM(C50+C10)</f>
        <v>8903316</v>
      </c>
      <c r="D54" s="43">
        <f>SUM(D50+D10)</f>
        <v>211087</v>
      </c>
      <c r="E54" s="43">
        <f>SUM(E50+E10)</f>
        <v>166872</v>
      </c>
      <c r="F54" s="43">
        <f t="shared" si="14"/>
        <v>1162110</v>
      </c>
      <c r="G54" s="43">
        <f t="shared" si="14"/>
        <v>0</v>
      </c>
      <c r="H54" s="43">
        <f t="shared" si="14"/>
        <v>281913</v>
      </c>
      <c r="I54" s="43">
        <f t="shared" si="14"/>
        <v>42000</v>
      </c>
      <c r="J54" s="43">
        <f t="shared" si="14"/>
        <v>0</v>
      </c>
      <c r="K54" s="43">
        <f t="shared" si="14"/>
        <v>6000</v>
      </c>
      <c r="L54" s="44">
        <f t="shared" si="1"/>
        <v>10773298</v>
      </c>
    </row>
    <row r="55" spans="1:12" x14ac:dyDescent="0.25">
      <c r="A55" s="41"/>
      <c r="B55" s="42" t="s">
        <v>65</v>
      </c>
      <c r="C55" s="43">
        <v>36000</v>
      </c>
      <c r="D55" s="43"/>
      <c r="E55" s="43">
        <v>66930</v>
      </c>
      <c r="F55" s="43"/>
      <c r="G55" s="43"/>
      <c r="H55" s="43">
        <v>0</v>
      </c>
      <c r="I55" s="43">
        <v>0</v>
      </c>
      <c r="J55" s="43">
        <v>6700</v>
      </c>
      <c r="K55" s="43">
        <v>0</v>
      </c>
      <c r="L55" s="44">
        <f t="shared" si="1"/>
        <v>109630</v>
      </c>
    </row>
    <row r="56" spans="1:12" x14ac:dyDescent="0.25">
      <c r="A56" s="41"/>
      <c r="B56" s="42" t="s">
        <v>66</v>
      </c>
      <c r="C56" s="43">
        <f>C54+C55</f>
        <v>8939316</v>
      </c>
      <c r="D56" s="43">
        <f>D54+D55</f>
        <v>211087</v>
      </c>
      <c r="E56" s="43">
        <f>E54+E55</f>
        <v>233802</v>
      </c>
      <c r="F56" s="43">
        <f t="shared" ref="F56:K56" si="15">F54+F55</f>
        <v>1162110</v>
      </c>
      <c r="G56" s="43">
        <f t="shared" si="15"/>
        <v>0</v>
      </c>
      <c r="H56" s="43">
        <f t="shared" si="15"/>
        <v>281913</v>
      </c>
      <c r="I56" s="43">
        <f t="shared" si="15"/>
        <v>42000</v>
      </c>
      <c r="J56" s="43">
        <f t="shared" si="15"/>
        <v>6700</v>
      </c>
      <c r="K56" s="43">
        <f t="shared" si="15"/>
        <v>6000</v>
      </c>
      <c r="L56" s="44">
        <f t="shared" si="1"/>
        <v>10882928</v>
      </c>
    </row>
    <row r="57" spans="1:12" x14ac:dyDescent="0.25">
      <c r="A57" s="45"/>
      <c r="B57" s="45"/>
      <c r="C57" s="46"/>
      <c r="D57" s="46"/>
      <c r="E57" s="47"/>
      <c r="F57" s="46"/>
      <c r="G57" s="46"/>
      <c r="H57" s="47"/>
      <c r="I57" s="47"/>
      <c r="J57" s="47"/>
      <c r="K57" s="47"/>
      <c r="L57" s="48"/>
    </row>
    <row r="58" spans="1:12" x14ac:dyDescent="0.25">
      <c r="A58" s="49"/>
      <c r="B58" s="49"/>
      <c r="C58" s="46"/>
      <c r="D58" s="46"/>
      <c r="E58" s="47"/>
      <c r="F58" s="46"/>
      <c r="G58" s="46"/>
      <c r="H58" s="47"/>
      <c r="I58" s="47"/>
      <c r="J58" s="47"/>
      <c r="K58" s="47"/>
      <c r="L58" s="48"/>
    </row>
    <row r="59" spans="1:12" x14ac:dyDescent="0.25">
      <c r="A59" s="49"/>
      <c r="B59" s="50" t="s">
        <v>67</v>
      </c>
      <c r="C59" s="50"/>
      <c r="D59" s="46"/>
      <c r="E59" s="47"/>
      <c r="F59" s="46"/>
      <c r="G59" s="46"/>
      <c r="H59" s="47"/>
      <c r="I59" s="47"/>
      <c r="J59" s="47"/>
      <c r="K59" s="47"/>
      <c r="L59" s="48"/>
    </row>
    <row r="60" spans="1:12" x14ac:dyDescent="0.25">
      <c r="A60" s="49"/>
      <c r="B60" s="51" t="s">
        <v>68</v>
      </c>
      <c r="C60" s="52"/>
      <c r="D60" s="52"/>
      <c r="E60" s="47"/>
      <c r="F60" s="52"/>
      <c r="G60" s="52"/>
      <c r="H60" s="47"/>
      <c r="I60" s="47"/>
      <c r="J60" s="47"/>
      <c r="K60" s="47"/>
      <c r="L60" s="48"/>
    </row>
    <row r="61" spans="1:12" x14ac:dyDescent="0.25">
      <c r="A61" s="49"/>
      <c r="B61" s="13" t="s">
        <v>69</v>
      </c>
      <c r="C61" s="53"/>
      <c r="D61" s="46"/>
      <c r="E61" s="47"/>
      <c r="F61" s="53"/>
      <c r="G61" s="53"/>
      <c r="H61" s="47"/>
      <c r="I61" s="47"/>
      <c r="J61" s="47"/>
      <c r="K61" s="47"/>
      <c r="L61" s="48"/>
    </row>
    <row r="62" spans="1:12" x14ac:dyDescent="0.25">
      <c r="A62" s="49"/>
      <c r="B62" s="49"/>
      <c r="C62" s="46"/>
      <c r="D62" s="46"/>
      <c r="E62" s="47"/>
      <c r="F62" s="46"/>
      <c r="G62" s="46"/>
      <c r="H62" s="47"/>
      <c r="I62" s="47"/>
      <c r="J62" s="47"/>
      <c r="K62" s="47"/>
      <c r="L62" s="48"/>
    </row>
    <row r="63" spans="1:12" x14ac:dyDescent="0.25">
      <c r="A63" s="49"/>
      <c r="B63" s="54" t="s">
        <v>70</v>
      </c>
      <c r="C63" s="46"/>
      <c r="D63" s="46"/>
      <c r="E63" s="47"/>
      <c r="F63" s="46"/>
      <c r="G63" s="46"/>
      <c r="H63" s="47"/>
      <c r="I63" s="47"/>
      <c r="J63" s="47"/>
      <c r="K63" s="47"/>
      <c r="L63" s="48"/>
    </row>
    <row r="64" spans="1:12" ht="17.399999999999999" x14ac:dyDescent="0.3">
      <c r="A64" s="55">
        <v>3</v>
      </c>
      <c r="B64" s="55" t="s">
        <v>71</v>
      </c>
      <c r="C64" s="43">
        <f>SUM(C65+C83+C170+C177)</f>
        <v>8786408.5</v>
      </c>
      <c r="D64" s="43">
        <f>SUM(D65+D83+D170+D177)</f>
        <v>164388</v>
      </c>
      <c r="E64" s="43">
        <f>SUM(E65+E83+E170+E177)</f>
        <v>233802</v>
      </c>
      <c r="F64" s="43">
        <f t="shared" ref="F64:K64" si="16">SUM(F65+F83+F170)</f>
        <v>1157110</v>
      </c>
      <c r="G64" s="43">
        <f t="shared" si="16"/>
        <v>0</v>
      </c>
      <c r="H64" s="43">
        <f t="shared" si="16"/>
        <v>281913</v>
      </c>
      <c r="I64" s="43">
        <f t="shared" si="16"/>
        <v>39000</v>
      </c>
      <c r="J64" s="43">
        <f t="shared" si="16"/>
        <v>6700</v>
      </c>
      <c r="K64" s="43">
        <f t="shared" si="16"/>
        <v>0</v>
      </c>
      <c r="L64" s="43">
        <f t="shared" ref="L64:L127" si="17">SUM(C64:K64)</f>
        <v>10669321.5</v>
      </c>
    </row>
    <row r="65" spans="1:12" s="58" customFormat="1" ht="13.8" x14ac:dyDescent="0.3">
      <c r="A65" s="56">
        <v>31</v>
      </c>
      <c r="B65" s="56" t="s">
        <v>72</v>
      </c>
      <c r="C65" s="57">
        <f>SUM(C66+C72+C79)</f>
        <v>8258087</v>
      </c>
      <c r="D65" s="57">
        <f t="shared" ref="D65:K65" si="18">SUM(D66+D72+D79)</f>
        <v>5047</v>
      </c>
      <c r="E65" s="57">
        <f t="shared" si="18"/>
        <v>0</v>
      </c>
      <c r="F65" s="57">
        <f t="shared" si="18"/>
        <v>0</v>
      </c>
      <c r="G65" s="57">
        <f t="shared" si="18"/>
        <v>0</v>
      </c>
      <c r="H65" s="57">
        <f t="shared" si="18"/>
        <v>0</v>
      </c>
      <c r="I65" s="57">
        <f t="shared" si="18"/>
        <v>1431</v>
      </c>
      <c r="J65" s="57">
        <f t="shared" si="18"/>
        <v>0</v>
      </c>
      <c r="K65" s="57">
        <f t="shared" si="18"/>
        <v>0</v>
      </c>
      <c r="L65" s="57">
        <f t="shared" si="17"/>
        <v>8264565</v>
      </c>
    </row>
    <row r="66" spans="1:12" s="58" customFormat="1" ht="13.8" x14ac:dyDescent="0.3">
      <c r="A66" s="56">
        <v>311</v>
      </c>
      <c r="B66" s="56" t="s">
        <v>73</v>
      </c>
      <c r="C66" s="57">
        <f>C67</f>
        <v>6781456</v>
      </c>
      <c r="D66" s="57">
        <f t="shared" ref="D66:K66" si="19">D67</f>
        <v>3688</v>
      </c>
      <c r="E66" s="57">
        <f t="shared" si="19"/>
        <v>0</v>
      </c>
      <c r="F66" s="57">
        <f t="shared" si="19"/>
        <v>0</v>
      </c>
      <c r="G66" s="57">
        <f t="shared" si="19"/>
        <v>0</v>
      </c>
      <c r="H66" s="57">
        <f t="shared" si="19"/>
        <v>0</v>
      </c>
      <c r="I66" s="57">
        <f t="shared" si="19"/>
        <v>0</v>
      </c>
      <c r="J66" s="57">
        <f t="shared" si="19"/>
        <v>0</v>
      </c>
      <c r="K66" s="57">
        <f t="shared" si="19"/>
        <v>0</v>
      </c>
      <c r="L66" s="57">
        <f t="shared" si="17"/>
        <v>6785144</v>
      </c>
    </row>
    <row r="67" spans="1:12" s="58" customFormat="1" ht="13.8" x14ac:dyDescent="0.3">
      <c r="A67" s="56">
        <v>3111</v>
      </c>
      <c r="B67" s="56" t="s">
        <v>74</v>
      </c>
      <c r="C67" s="57">
        <f>SUM(C68:C71)</f>
        <v>6781456</v>
      </c>
      <c r="D67" s="57">
        <f>SUM(D68:D71)</f>
        <v>3688</v>
      </c>
      <c r="E67" s="57">
        <f>SUM(E68:E71)</f>
        <v>0</v>
      </c>
      <c r="F67" s="57">
        <f t="shared" ref="F67:K67" si="20">SUM(F68:F71)</f>
        <v>0</v>
      </c>
      <c r="G67" s="57">
        <f t="shared" si="20"/>
        <v>0</v>
      </c>
      <c r="H67" s="57">
        <f t="shared" si="20"/>
        <v>0</v>
      </c>
      <c r="I67" s="57">
        <f t="shared" si="20"/>
        <v>0</v>
      </c>
      <c r="J67" s="57">
        <f t="shared" si="20"/>
        <v>0</v>
      </c>
      <c r="K67" s="57">
        <f t="shared" si="20"/>
        <v>0</v>
      </c>
      <c r="L67" s="57">
        <f t="shared" si="17"/>
        <v>6785144</v>
      </c>
    </row>
    <row r="68" spans="1:12" s="58" customFormat="1" ht="13.8" x14ac:dyDescent="0.3">
      <c r="A68" s="59">
        <v>31111</v>
      </c>
      <c r="B68" s="59" t="s">
        <v>73</v>
      </c>
      <c r="C68" s="60">
        <v>6579294</v>
      </c>
      <c r="D68" s="60">
        <v>3688</v>
      </c>
      <c r="E68" s="57">
        <v>0</v>
      </c>
      <c r="F68" s="60"/>
      <c r="G68" s="60">
        <v>0</v>
      </c>
      <c r="H68" s="57">
        <v>0</v>
      </c>
      <c r="I68" s="57"/>
      <c r="J68" s="57"/>
      <c r="K68" s="57"/>
      <c r="L68" s="57">
        <f t="shared" si="17"/>
        <v>6582982</v>
      </c>
    </row>
    <row r="69" spans="1:12" s="58" customFormat="1" ht="13.8" x14ac:dyDescent="0.3">
      <c r="A69" s="59">
        <v>31112</v>
      </c>
      <c r="B69" s="59" t="s">
        <v>75</v>
      </c>
      <c r="C69" s="60">
        <v>0</v>
      </c>
      <c r="D69" s="60"/>
      <c r="E69" s="57">
        <v>0</v>
      </c>
      <c r="F69" s="60"/>
      <c r="G69" s="60"/>
      <c r="H69" s="57"/>
      <c r="I69" s="57"/>
      <c r="J69" s="57"/>
      <c r="K69" s="57"/>
      <c r="L69" s="57">
        <f t="shared" si="17"/>
        <v>0</v>
      </c>
    </row>
    <row r="70" spans="1:12" s="58" customFormat="1" ht="13.8" x14ac:dyDescent="0.3">
      <c r="A70" s="59">
        <v>31131</v>
      </c>
      <c r="B70" s="59" t="s">
        <v>76</v>
      </c>
      <c r="C70" s="60">
        <v>115868</v>
      </c>
      <c r="D70" s="60"/>
      <c r="E70" s="57"/>
      <c r="F70" s="60"/>
      <c r="G70" s="60"/>
      <c r="H70" s="57"/>
      <c r="I70" s="57"/>
      <c r="J70" s="57"/>
      <c r="K70" s="57"/>
      <c r="L70" s="57">
        <f t="shared" si="17"/>
        <v>115868</v>
      </c>
    </row>
    <row r="71" spans="1:12" s="58" customFormat="1" ht="13.8" x14ac:dyDescent="0.3">
      <c r="A71" s="59">
        <v>31141</v>
      </c>
      <c r="B71" s="59" t="s">
        <v>77</v>
      </c>
      <c r="C71" s="60">
        <v>86294</v>
      </c>
      <c r="D71" s="60"/>
      <c r="E71" s="57"/>
      <c r="F71" s="60"/>
      <c r="G71" s="60"/>
      <c r="H71" s="57"/>
      <c r="I71" s="57"/>
      <c r="J71" s="57"/>
      <c r="K71" s="57"/>
      <c r="L71" s="57">
        <f t="shared" si="17"/>
        <v>86294</v>
      </c>
    </row>
    <row r="72" spans="1:12" s="61" customFormat="1" ht="13.8" x14ac:dyDescent="0.3">
      <c r="A72" s="56">
        <v>312</v>
      </c>
      <c r="B72" s="56" t="s">
        <v>78</v>
      </c>
      <c r="C72" s="57">
        <f t="shared" ref="C72:K72" si="21">C73</f>
        <v>368847</v>
      </c>
      <c r="D72" s="57">
        <f t="shared" si="21"/>
        <v>750</v>
      </c>
      <c r="E72" s="57">
        <f t="shared" si="21"/>
        <v>0</v>
      </c>
      <c r="F72" s="57">
        <f t="shared" si="21"/>
        <v>0</v>
      </c>
      <c r="G72" s="57">
        <f t="shared" si="21"/>
        <v>0</v>
      </c>
      <c r="H72" s="57">
        <f t="shared" si="21"/>
        <v>0</v>
      </c>
      <c r="I72" s="57">
        <f t="shared" si="21"/>
        <v>1431</v>
      </c>
      <c r="J72" s="57">
        <f t="shared" si="21"/>
        <v>0</v>
      </c>
      <c r="K72" s="57">
        <f t="shared" si="21"/>
        <v>0</v>
      </c>
      <c r="L72" s="57">
        <f t="shared" si="17"/>
        <v>371028</v>
      </c>
    </row>
    <row r="73" spans="1:12" s="58" customFormat="1" ht="13.8" x14ac:dyDescent="0.3">
      <c r="A73" s="59">
        <v>3121</v>
      </c>
      <c r="B73" s="59" t="s">
        <v>78</v>
      </c>
      <c r="C73" s="60">
        <f>SUM(C74:C78)</f>
        <v>368847</v>
      </c>
      <c r="D73" s="60">
        <f>SUM(D74:D78)</f>
        <v>750</v>
      </c>
      <c r="E73" s="60">
        <f>SUM(E74:E78)</f>
        <v>0</v>
      </c>
      <c r="F73" s="60">
        <f t="shared" ref="F73:K73" si="22">SUM(F74:F78)</f>
        <v>0</v>
      </c>
      <c r="G73" s="60">
        <f t="shared" si="22"/>
        <v>0</v>
      </c>
      <c r="H73" s="60">
        <f t="shared" si="22"/>
        <v>0</v>
      </c>
      <c r="I73" s="60">
        <f t="shared" si="22"/>
        <v>1431</v>
      </c>
      <c r="J73" s="60">
        <f t="shared" si="22"/>
        <v>0</v>
      </c>
      <c r="K73" s="60">
        <f t="shared" si="22"/>
        <v>0</v>
      </c>
      <c r="L73" s="57">
        <f t="shared" si="17"/>
        <v>371028</v>
      </c>
    </row>
    <row r="74" spans="1:12" s="58" customFormat="1" ht="13.8" x14ac:dyDescent="0.3">
      <c r="A74" s="59">
        <v>31212</v>
      </c>
      <c r="B74" s="59" t="s">
        <v>79</v>
      </c>
      <c r="C74" s="60">
        <v>51352</v>
      </c>
      <c r="D74" s="60"/>
      <c r="E74" s="57"/>
      <c r="F74" s="60"/>
      <c r="G74" s="60"/>
      <c r="H74" s="57"/>
      <c r="I74" s="57"/>
      <c r="J74" s="57"/>
      <c r="K74" s="57"/>
      <c r="L74" s="57">
        <f t="shared" si="17"/>
        <v>51352</v>
      </c>
    </row>
    <row r="75" spans="1:12" s="58" customFormat="1" ht="13.8" x14ac:dyDescent="0.3">
      <c r="A75" s="59">
        <v>31213</v>
      </c>
      <c r="B75" s="59" t="s">
        <v>80</v>
      </c>
      <c r="C75" s="60">
        <v>24600</v>
      </c>
      <c r="D75" s="60"/>
      <c r="E75" s="57"/>
      <c r="F75" s="60"/>
      <c r="G75" s="60"/>
      <c r="H75" s="57"/>
      <c r="I75" s="57"/>
      <c r="J75" s="57"/>
      <c r="K75" s="57"/>
      <c r="L75" s="57">
        <f t="shared" si="17"/>
        <v>24600</v>
      </c>
    </row>
    <row r="76" spans="1:12" s="58" customFormat="1" ht="13.8" x14ac:dyDescent="0.3">
      <c r="A76" s="59">
        <v>31214</v>
      </c>
      <c r="B76" s="59" t="s">
        <v>81</v>
      </c>
      <c r="C76" s="60">
        <v>56308</v>
      </c>
      <c r="D76" s="60"/>
      <c r="E76" s="57"/>
      <c r="F76" s="60"/>
      <c r="G76" s="60"/>
      <c r="H76" s="57"/>
      <c r="I76" s="57"/>
      <c r="J76" s="57"/>
      <c r="K76" s="57"/>
      <c r="L76" s="57">
        <f t="shared" si="17"/>
        <v>56308</v>
      </c>
    </row>
    <row r="77" spans="1:12" s="58" customFormat="1" ht="13.8" x14ac:dyDescent="0.3">
      <c r="A77" s="59">
        <v>31215</v>
      </c>
      <c r="B77" s="59" t="s">
        <v>82</v>
      </c>
      <c r="C77" s="60">
        <v>37837</v>
      </c>
      <c r="D77" s="60"/>
      <c r="E77" s="57"/>
      <c r="F77" s="60"/>
      <c r="G77" s="60"/>
      <c r="H77" s="57"/>
      <c r="I77" s="57"/>
      <c r="J77" s="57"/>
      <c r="K77" s="57"/>
      <c r="L77" s="57">
        <f t="shared" si="17"/>
        <v>37837</v>
      </c>
    </row>
    <row r="78" spans="1:12" s="58" customFormat="1" ht="13.8" x14ac:dyDescent="0.3">
      <c r="A78" s="59">
        <v>31219</v>
      </c>
      <c r="B78" s="59" t="s">
        <v>78</v>
      </c>
      <c r="C78" s="60">
        <v>198750</v>
      </c>
      <c r="D78" s="60">
        <v>750</v>
      </c>
      <c r="E78" s="57"/>
      <c r="F78" s="60"/>
      <c r="G78" s="60">
        <v>0</v>
      </c>
      <c r="H78" s="57"/>
      <c r="I78" s="57">
        <v>1431</v>
      </c>
      <c r="J78" s="57"/>
      <c r="K78" s="57"/>
      <c r="L78" s="57">
        <f t="shared" si="17"/>
        <v>200931</v>
      </c>
    </row>
    <row r="79" spans="1:12" s="61" customFormat="1" ht="13.8" x14ac:dyDescent="0.3">
      <c r="A79" s="56">
        <v>313</v>
      </c>
      <c r="B79" s="56" t="s">
        <v>83</v>
      </c>
      <c r="C79" s="57">
        <f>C80</f>
        <v>1107784</v>
      </c>
      <c r="D79" s="57">
        <f t="shared" ref="D79:K79" si="23">D80</f>
        <v>609</v>
      </c>
      <c r="E79" s="57">
        <f t="shared" si="23"/>
        <v>0</v>
      </c>
      <c r="F79" s="57">
        <f t="shared" si="23"/>
        <v>0</v>
      </c>
      <c r="G79" s="57">
        <f t="shared" si="23"/>
        <v>0</v>
      </c>
      <c r="H79" s="57">
        <f t="shared" si="23"/>
        <v>0</v>
      </c>
      <c r="I79" s="57">
        <f t="shared" si="23"/>
        <v>0</v>
      </c>
      <c r="J79" s="57">
        <f t="shared" si="23"/>
        <v>0</v>
      </c>
      <c r="K79" s="57">
        <f t="shared" si="23"/>
        <v>0</v>
      </c>
      <c r="L79" s="57">
        <f t="shared" si="17"/>
        <v>1108393</v>
      </c>
    </row>
    <row r="80" spans="1:12" s="58" customFormat="1" ht="13.8" x14ac:dyDescent="0.3">
      <c r="A80" s="59">
        <v>3132</v>
      </c>
      <c r="B80" s="59" t="s">
        <v>84</v>
      </c>
      <c r="C80" s="60">
        <f>C81</f>
        <v>1107784</v>
      </c>
      <c r="D80" s="60">
        <v>609</v>
      </c>
      <c r="E80" s="57"/>
      <c r="F80" s="60"/>
      <c r="G80" s="60">
        <v>0</v>
      </c>
      <c r="H80" s="57">
        <v>0</v>
      </c>
      <c r="I80" s="57"/>
      <c r="J80" s="57"/>
      <c r="K80" s="57"/>
      <c r="L80" s="57">
        <f t="shared" si="17"/>
        <v>1108393</v>
      </c>
    </row>
    <row r="81" spans="1:12" s="58" customFormat="1" ht="13.8" x14ac:dyDescent="0.3">
      <c r="A81" s="59">
        <v>31321</v>
      </c>
      <c r="B81" s="59" t="s">
        <v>85</v>
      </c>
      <c r="C81" s="60">
        <v>1107784</v>
      </c>
      <c r="D81" s="60"/>
      <c r="E81" s="57"/>
      <c r="F81" s="60"/>
      <c r="G81" s="60">
        <v>0</v>
      </c>
      <c r="H81" s="57"/>
      <c r="I81" s="57"/>
      <c r="J81" s="57"/>
      <c r="K81" s="57"/>
      <c r="L81" s="57">
        <f t="shared" si="17"/>
        <v>1107784</v>
      </c>
    </row>
    <row r="82" spans="1:12" s="58" customFormat="1" ht="13.8" x14ac:dyDescent="0.3">
      <c r="A82" s="59">
        <v>31332</v>
      </c>
      <c r="B82" s="59" t="s">
        <v>86</v>
      </c>
      <c r="C82" s="60">
        <v>0</v>
      </c>
      <c r="D82" s="60"/>
      <c r="E82" s="57"/>
      <c r="F82" s="60"/>
      <c r="G82" s="60"/>
      <c r="H82" s="57"/>
      <c r="I82" s="57"/>
      <c r="J82" s="57"/>
      <c r="K82" s="57"/>
      <c r="L82" s="57">
        <f t="shared" si="17"/>
        <v>0</v>
      </c>
    </row>
    <row r="83" spans="1:12" s="58" customFormat="1" ht="13.8" x14ac:dyDescent="0.3">
      <c r="A83" s="56">
        <v>32</v>
      </c>
      <c r="B83" s="56" t="s">
        <v>87</v>
      </c>
      <c r="C83" s="57">
        <f t="shared" ref="C83:K83" si="24">SUM(C84+C98+C120+C151+C154)</f>
        <v>405070.5</v>
      </c>
      <c r="D83" s="57">
        <f t="shared" si="24"/>
        <v>25018</v>
      </c>
      <c r="E83" s="57">
        <f t="shared" si="24"/>
        <v>233802</v>
      </c>
      <c r="F83" s="57">
        <f t="shared" si="24"/>
        <v>1153110</v>
      </c>
      <c r="G83" s="57">
        <f t="shared" si="24"/>
        <v>0</v>
      </c>
      <c r="H83" s="57">
        <f t="shared" si="24"/>
        <v>281913</v>
      </c>
      <c r="I83" s="57">
        <f t="shared" si="24"/>
        <v>37569</v>
      </c>
      <c r="J83" s="57">
        <f t="shared" si="24"/>
        <v>6700</v>
      </c>
      <c r="K83" s="57">
        <f t="shared" si="24"/>
        <v>0</v>
      </c>
      <c r="L83" s="57">
        <f t="shared" si="17"/>
        <v>2143182.5</v>
      </c>
    </row>
    <row r="84" spans="1:12" s="58" customFormat="1" ht="13.8" x14ac:dyDescent="0.3">
      <c r="A84" s="56">
        <v>321</v>
      </c>
      <c r="B84" s="62" t="s">
        <v>88</v>
      </c>
      <c r="C84" s="57">
        <f>(C85+C90+C92+C95)</f>
        <v>334802</v>
      </c>
      <c r="D84" s="57">
        <f t="shared" ref="D84:K84" si="25">(D85+D90+D92+D95)</f>
        <v>3310</v>
      </c>
      <c r="E84" s="57">
        <f>(E85+E90+E92+E95)</f>
        <v>20806</v>
      </c>
      <c r="F84" s="57">
        <f t="shared" si="25"/>
        <v>19635</v>
      </c>
      <c r="G84" s="57">
        <f t="shared" si="25"/>
        <v>0</v>
      </c>
      <c r="H84" s="57">
        <f t="shared" si="25"/>
        <v>0</v>
      </c>
      <c r="I84" s="57">
        <f t="shared" si="25"/>
        <v>0</v>
      </c>
      <c r="J84" s="57">
        <f t="shared" si="25"/>
        <v>0</v>
      </c>
      <c r="K84" s="57">
        <f t="shared" si="25"/>
        <v>0</v>
      </c>
      <c r="L84" s="57">
        <f t="shared" si="17"/>
        <v>378553</v>
      </c>
    </row>
    <row r="85" spans="1:12" s="58" customFormat="1" ht="13.8" x14ac:dyDescent="0.3">
      <c r="A85" s="59">
        <v>3211</v>
      </c>
      <c r="B85" s="63" t="s">
        <v>89</v>
      </c>
      <c r="C85" s="60">
        <f t="shared" ref="C85:K85" si="26">SUM(C86:C89)</f>
        <v>0</v>
      </c>
      <c r="D85" s="60">
        <f t="shared" si="26"/>
        <v>1794</v>
      </c>
      <c r="E85" s="60">
        <f t="shared" si="26"/>
        <v>20806</v>
      </c>
      <c r="F85" s="60">
        <f t="shared" si="26"/>
        <v>13340</v>
      </c>
      <c r="G85" s="60">
        <v>0</v>
      </c>
      <c r="H85" s="60">
        <f t="shared" si="26"/>
        <v>0</v>
      </c>
      <c r="I85" s="60">
        <f t="shared" si="26"/>
        <v>0</v>
      </c>
      <c r="J85" s="60">
        <f t="shared" si="26"/>
        <v>0</v>
      </c>
      <c r="K85" s="60">
        <f t="shared" si="26"/>
        <v>0</v>
      </c>
      <c r="L85" s="57">
        <f t="shared" si="17"/>
        <v>35940</v>
      </c>
    </row>
    <row r="86" spans="1:12" s="58" customFormat="1" ht="13.8" x14ac:dyDescent="0.3">
      <c r="A86" s="59">
        <v>32111</v>
      </c>
      <c r="B86" s="63" t="s">
        <v>90</v>
      </c>
      <c r="C86" s="33"/>
      <c r="D86" s="60">
        <v>400</v>
      </c>
      <c r="E86" s="60" t="s">
        <v>29</v>
      </c>
      <c r="F86" s="60">
        <v>4340</v>
      </c>
      <c r="G86" s="60"/>
      <c r="H86" s="60"/>
      <c r="I86" s="60"/>
      <c r="J86" s="60"/>
      <c r="K86" s="60"/>
      <c r="L86" s="57">
        <f t="shared" si="17"/>
        <v>4740</v>
      </c>
    </row>
    <row r="87" spans="1:12" s="58" customFormat="1" ht="13.8" x14ac:dyDescent="0.3">
      <c r="A87" s="59">
        <v>32113</v>
      </c>
      <c r="B87" s="63" t="s">
        <v>91</v>
      </c>
      <c r="C87" s="33">
        <v>0</v>
      </c>
      <c r="D87" s="60"/>
      <c r="E87" s="60"/>
      <c r="F87" s="60">
        <v>0</v>
      </c>
      <c r="G87" s="60"/>
      <c r="H87" s="60"/>
      <c r="I87" s="60"/>
      <c r="J87" s="60"/>
      <c r="K87" s="60"/>
      <c r="L87" s="57">
        <f t="shared" si="17"/>
        <v>0</v>
      </c>
    </row>
    <row r="88" spans="1:12" s="58" customFormat="1" ht="13.8" x14ac:dyDescent="0.3">
      <c r="A88" s="59">
        <v>32115</v>
      </c>
      <c r="B88" s="63" t="s">
        <v>92</v>
      </c>
      <c r="C88" s="33">
        <v>0</v>
      </c>
      <c r="D88" s="60">
        <v>1394</v>
      </c>
      <c r="E88" s="60"/>
      <c r="F88" s="60">
        <v>9000</v>
      </c>
      <c r="G88" s="60"/>
      <c r="H88" s="60"/>
      <c r="I88" s="60"/>
      <c r="J88" s="60"/>
      <c r="K88" s="60"/>
      <c r="L88" s="57">
        <f t="shared" si="17"/>
        <v>10394</v>
      </c>
    </row>
    <row r="89" spans="1:12" s="58" customFormat="1" ht="13.8" x14ac:dyDescent="0.3">
      <c r="A89" s="59">
        <v>32119</v>
      </c>
      <c r="B89" s="59" t="s">
        <v>93</v>
      </c>
      <c r="C89" s="33"/>
      <c r="D89" s="60">
        <v>0</v>
      </c>
      <c r="E89" s="57">
        <v>20806</v>
      </c>
      <c r="F89" s="60">
        <v>0</v>
      </c>
      <c r="G89" s="60">
        <v>0</v>
      </c>
      <c r="H89" s="57"/>
      <c r="I89" s="57">
        <v>0</v>
      </c>
      <c r="J89" s="57"/>
      <c r="K89" s="57"/>
      <c r="L89" s="57">
        <f t="shared" si="17"/>
        <v>20806</v>
      </c>
    </row>
    <row r="90" spans="1:12" s="58" customFormat="1" ht="13.8" x14ac:dyDescent="0.3">
      <c r="A90" s="59">
        <v>3212</v>
      </c>
      <c r="B90" s="63" t="s">
        <v>94</v>
      </c>
      <c r="C90" s="60">
        <f>C91</f>
        <v>334802</v>
      </c>
      <c r="D90" s="60">
        <f t="shared" ref="D90:K90" si="27">D91</f>
        <v>1516</v>
      </c>
      <c r="E90" s="60">
        <f>E91</f>
        <v>0</v>
      </c>
      <c r="F90" s="60">
        <f>F91</f>
        <v>0</v>
      </c>
      <c r="G90" s="60">
        <f t="shared" si="27"/>
        <v>0</v>
      </c>
      <c r="H90" s="60">
        <f t="shared" si="27"/>
        <v>0</v>
      </c>
      <c r="I90" s="60">
        <f t="shared" si="27"/>
        <v>0</v>
      </c>
      <c r="J90" s="60">
        <f t="shared" si="27"/>
        <v>0</v>
      </c>
      <c r="K90" s="60">
        <f t="shared" si="27"/>
        <v>0</v>
      </c>
      <c r="L90" s="57">
        <f t="shared" si="17"/>
        <v>336318</v>
      </c>
    </row>
    <row r="91" spans="1:12" s="58" customFormat="1" ht="13.8" x14ac:dyDescent="0.3">
      <c r="A91" s="59">
        <v>32121</v>
      </c>
      <c r="B91" s="59" t="s">
        <v>95</v>
      </c>
      <c r="C91" s="60">
        <v>334802</v>
      </c>
      <c r="D91" s="60">
        <v>1516</v>
      </c>
      <c r="E91" s="60">
        <v>0</v>
      </c>
      <c r="F91" s="60"/>
      <c r="G91" s="60">
        <v>0</v>
      </c>
      <c r="H91" s="57"/>
      <c r="I91" s="57"/>
      <c r="J91" s="57"/>
      <c r="K91" s="57"/>
      <c r="L91" s="57">
        <f t="shared" si="17"/>
        <v>336318</v>
      </c>
    </row>
    <row r="92" spans="1:12" s="58" customFormat="1" ht="13.8" x14ac:dyDescent="0.3">
      <c r="A92" s="59">
        <v>3213</v>
      </c>
      <c r="B92" s="59" t="s">
        <v>96</v>
      </c>
      <c r="C92" s="60">
        <f>SUM(C93:C94)</f>
        <v>0</v>
      </c>
      <c r="D92" s="60">
        <f>SUM(D93:D94)</f>
        <v>0</v>
      </c>
      <c r="E92" s="60">
        <f>SUM(E93:E94)</f>
        <v>0</v>
      </c>
      <c r="F92" s="60">
        <f t="shared" ref="F92:K92" si="28">SUM(F93:F94)</f>
        <v>75</v>
      </c>
      <c r="G92" s="60">
        <f t="shared" si="28"/>
        <v>0</v>
      </c>
      <c r="H92" s="60">
        <f t="shared" si="28"/>
        <v>0</v>
      </c>
      <c r="I92" s="60">
        <f t="shared" si="28"/>
        <v>0</v>
      </c>
      <c r="J92" s="60">
        <f t="shared" si="28"/>
        <v>0</v>
      </c>
      <c r="K92" s="60">
        <f t="shared" si="28"/>
        <v>0</v>
      </c>
      <c r="L92" s="57">
        <f t="shared" si="17"/>
        <v>75</v>
      </c>
    </row>
    <row r="93" spans="1:12" s="61" customFormat="1" ht="13.8" x14ac:dyDescent="0.3">
      <c r="A93" s="59">
        <v>32131</v>
      </c>
      <c r="B93" s="59" t="s">
        <v>97</v>
      </c>
      <c r="C93" s="32"/>
      <c r="D93" s="57"/>
      <c r="E93" s="57">
        <v>0</v>
      </c>
      <c r="F93" s="60">
        <v>75</v>
      </c>
      <c r="G93" s="57"/>
      <c r="H93" s="57"/>
      <c r="I93" s="57"/>
      <c r="J93" s="57"/>
      <c r="K93" s="57"/>
      <c r="L93" s="57">
        <f t="shared" si="17"/>
        <v>75</v>
      </c>
    </row>
    <row r="94" spans="1:12" s="58" customFormat="1" ht="13.8" x14ac:dyDescent="0.3">
      <c r="A94" s="59">
        <v>32132</v>
      </c>
      <c r="B94" s="59" t="s">
        <v>98</v>
      </c>
      <c r="C94" s="33"/>
      <c r="D94" s="60"/>
      <c r="E94" s="57"/>
      <c r="F94" s="60"/>
      <c r="G94" s="60"/>
      <c r="H94" s="57"/>
      <c r="I94" s="57"/>
      <c r="J94" s="57"/>
      <c r="K94" s="57"/>
      <c r="L94" s="57">
        <f t="shared" si="17"/>
        <v>0</v>
      </c>
    </row>
    <row r="95" spans="1:12" s="58" customFormat="1" ht="13.8" x14ac:dyDescent="0.3">
      <c r="A95" s="59">
        <v>3214</v>
      </c>
      <c r="B95" s="59" t="s">
        <v>99</v>
      </c>
      <c r="C95" s="33"/>
      <c r="D95" s="60">
        <f>SUM(D96:D97)</f>
        <v>0</v>
      </c>
      <c r="E95" s="60"/>
      <c r="F95" s="60">
        <f>SUM(F96)</f>
        <v>6220</v>
      </c>
      <c r="G95" s="60">
        <f>G96+G97</f>
        <v>0</v>
      </c>
      <c r="H95" s="60">
        <f>SUM(H96:H97)</f>
        <v>0</v>
      </c>
      <c r="I95" s="60">
        <f>SUM(I96:I97)</f>
        <v>0</v>
      </c>
      <c r="J95" s="60"/>
      <c r="K95" s="60">
        <f>SUM(K96:K97)</f>
        <v>0</v>
      </c>
      <c r="L95" s="57">
        <f t="shared" si="17"/>
        <v>6220</v>
      </c>
    </row>
    <row r="96" spans="1:12" s="58" customFormat="1" ht="13.8" x14ac:dyDescent="0.3">
      <c r="A96" s="59">
        <v>32141</v>
      </c>
      <c r="B96" s="59" t="s">
        <v>100</v>
      </c>
      <c r="C96" s="33"/>
      <c r="D96" s="60"/>
      <c r="E96" s="57"/>
      <c r="F96" s="60">
        <v>6220</v>
      </c>
      <c r="G96" s="60"/>
      <c r="H96" s="57"/>
      <c r="I96" s="57"/>
      <c r="J96" s="57"/>
      <c r="K96" s="57"/>
      <c r="L96" s="57">
        <f t="shared" si="17"/>
        <v>6220</v>
      </c>
    </row>
    <row r="97" spans="1:12" s="58" customFormat="1" ht="13.8" x14ac:dyDescent="0.3">
      <c r="A97" s="59">
        <v>32149</v>
      </c>
      <c r="B97" s="59" t="s">
        <v>78</v>
      </c>
      <c r="C97" s="33"/>
      <c r="D97" s="60"/>
      <c r="E97" s="57"/>
      <c r="F97" s="60"/>
      <c r="G97" s="60"/>
      <c r="H97" s="57"/>
      <c r="I97" s="57">
        <v>0</v>
      </c>
      <c r="J97" s="57"/>
      <c r="K97" s="57"/>
      <c r="L97" s="57">
        <f t="shared" si="17"/>
        <v>0</v>
      </c>
    </row>
    <row r="98" spans="1:12" s="64" customFormat="1" ht="13.8" x14ac:dyDescent="0.3">
      <c r="A98" s="56">
        <v>322</v>
      </c>
      <c r="B98" s="59" t="s">
        <v>101</v>
      </c>
      <c r="C98" s="57">
        <f>SUM(C99+C105+C107 +C111+C115+C118)</f>
        <v>35500</v>
      </c>
      <c r="D98" s="57">
        <f>SUM(D99+D105+D107 +D111+D115+D118)</f>
        <v>13502</v>
      </c>
      <c r="E98" s="57">
        <f>SUM(E99+E105+E107 +E111+E115+E118)</f>
        <v>50</v>
      </c>
      <c r="F98" s="57">
        <f t="shared" ref="F98:K98" si="29">SUM(F99+F105+F107 +F111+F115+F118)</f>
        <v>211340</v>
      </c>
      <c r="G98" s="57">
        <f t="shared" si="29"/>
        <v>0</v>
      </c>
      <c r="H98" s="57">
        <f t="shared" si="29"/>
        <v>245000</v>
      </c>
      <c r="I98" s="57">
        <f t="shared" si="29"/>
        <v>15000</v>
      </c>
      <c r="J98" s="57">
        <f t="shared" si="29"/>
        <v>0</v>
      </c>
      <c r="K98" s="57">
        <f t="shared" si="29"/>
        <v>0</v>
      </c>
      <c r="L98" s="57">
        <f t="shared" si="17"/>
        <v>520392</v>
      </c>
    </row>
    <row r="99" spans="1:12" s="58" customFormat="1" ht="13.8" x14ac:dyDescent="0.3">
      <c r="A99" s="59">
        <v>3221</v>
      </c>
      <c r="B99" s="59" t="s">
        <v>102</v>
      </c>
      <c r="C99" s="57">
        <f t="shared" ref="C99:K99" si="30">SUM(C100:C104)</f>
        <v>35500</v>
      </c>
      <c r="D99" s="57">
        <f t="shared" si="30"/>
        <v>0</v>
      </c>
      <c r="E99" s="57">
        <f t="shared" si="30"/>
        <v>50</v>
      </c>
      <c r="F99" s="57">
        <f t="shared" si="30"/>
        <v>65400</v>
      </c>
      <c r="G99" s="57">
        <f t="shared" si="30"/>
        <v>0</v>
      </c>
      <c r="H99" s="57">
        <f t="shared" si="30"/>
        <v>0</v>
      </c>
      <c r="I99" s="57">
        <f t="shared" si="30"/>
        <v>0</v>
      </c>
      <c r="J99" s="57">
        <f t="shared" si="30"/>
        <v>0</v>
      </c>
      <c r="K99" s="57">
        <f t="shared" si="30"/>
        <v>0</v>
      </c>
      <c r="L99" s="57">
        <f t="shared" si="17"/>
        <v>100950</v>
      </c>
    </row>
    <row r="100" spans="1:12" s="58" customFormat="1" ht="13.8" x14ac:dyDescent="0.3">
      <c r="A100" s="59">
        <v>32211</v>
      </c>
      <c r="B100" s="59" t="s">
        <v>103</v>
      </c>
      <c r="C100" s="33">
        <v>0</v>
      </c>
      <c r="D100" s="60"/>
      <c r="E100" s="57"/>
      <c r="F100" s="60">
        <v>5000</v>
      </c>
      <c r="G100" s="60"/>
      <c r="H100" s="57"/>
      <c r="I100" s="60">
        <v>0</v>
      </c>
      <c r="J100" s="60"/>
      <c r="K100" s="57"/>
      <c r="L100" s="57">
        <f t="shared" si="17"/>
        <v>5000</v>
      </c>
    </row>
    <row r="101" spans="1:12" s="58" customFormat="1" ht="13.8" x14ac:dyDescent="0.3">
      <c r="A101" s="59">
        <v>32212</v>
      </c>
      <c r="B101" s="59" t="s">
        <v>104</v>
      </c>
      <c r="C101" s="60">
        <v>0</v>
      </c>
      <c r="D101" s="60"/>
      <c r="E101" s="60"/>
      <c r="F101" s="60">
        <v>4300</v>
      </c>
      <c r="G101" s="60"/>
      <c r="H101" s="57"/>
      <c r="I101" s="60"/>
      <c r="J101" s="60"/>
      <c r="K101" s="60">
        <v>0</v>
      </c>
      <c r="L101" s="57">
        <f t="shared" si="17"/>
        <v>4300</v>
      </c>
    </row>
    <row r="102" spans="1:12" s="58" customFormat="1" ht="13.8" x14ac:dyDescent="0.3">
      <c r="A102" s="59">
        <v>32216</v>
      </c>
      <c r="B102" s="59" t="s">
        <v>105</v>
      </c>
      <c r="C102" s="33">
        <v>0</v>
      </c>
      <c r="D102" s="60"/>
      <c r="E102" s="57"/>
      <c r="F102" s="60">
        <v>15400</v>
      </c>
      <c r="G102" s="60"/>
      <c r="H102" s="57"/>
      <c r="I102" s="60"/>
      <c r="J102" s="60"/>
      <c r="K102" s="57"/>
      <c r="L102" s="57">
        <f t="shared" si="17"/>
        <v>15400</v>
      </c>
    </row>
    <row r="103" spans="1:12" s="58" customFormat="1" ht="13.8" x14ac:dyDescent="0.3">
      <c r="A103" s="59">
        <v>32214</v>
      </c>
      <c r="B103" s="59" t="s">
        <v>106</v>
      </c>
      <c r="C103" s="33">
        <v>0</v>
      </c>
      <c r="D103" s="60"/>
      <c r="E103" s="57"/>
      <c r="F103" s="60">
        <v>24700</v>
      </c>
      <c r="G103" s="60"/>
      <c r="H103" s="60"/>
      <c r="I103" s="60"/>
      <c r="J103" s="60"/>
      <c r="K103" s="57"/>
      <c r="L103" s="57">
        <f t="shared" si="17"/>
        <v>24700</v>
      </c>
    </row>
    <row r="104" spans="1:12" s="58" customFormat="1" ht="13.8" x14ac:dyDescent="0.3">
      <c r="A104" s="59">
        <v>32219</v>
      </c>
      <c r="B104" s="59" t="s">
        <v>107</v>
      </c>
      <c r="C104" s="33">
        <v>35500</v>
      </c>
      <c r="D104" s="60"/>
      <c r="E104" s="57">
        <v>50</v>
      </c>
      <c r="F104" s="60">
        <v>16000</v>
      </c>
      <c r="G104" s="60"/>
      <c r="H104" s="60">
        <v>0</v>
      </c>
      <c r="I104" s="60">
        <v>0</v>
      </c>
      <c r="J104" s="60">
        <v>0</v>
      </c>
      <c r="K104" s="57"/>
      <c r="L104" s="57">
        <f t="shared" si="17"/>
        <v>51550</v>
      </c>
    </row>
    <row r="105" spans="1:12" s="58" customFormat="1" ht="13.8" x14ac:dyDescent="0.3">
      <c r="A105" s="59">
        <v>3222</v>
      </c>
      <c r="B105" s="59" t="s">
        <v>108</v>
      </c>
      <c r="C105" s="60">
        <f>C106</f>
        <v>0</v>
      </c>
      <c r="D105" s="60">
        <f>D106</f>
        <v>13502</v>
      </c>
      <c r="E105" s="60">
        <v>0</v>
      </c>
      <c r="F105" s="33">
        <f t="shared" ref="F105:K105" si="31">F106</f>
        <v>0</v>
      </c>
      <c r="G105" s="60">
        <f t="shared" si="31"/>
        <v>0</v>
      </c>
      <c r="H105" s="60">
        <f t="shared" si="31"/>
        <v>245000</v>
      </c>
      <c r="I105" s="60">
        <f t="shared" si="31"/>
        <v>0</v>
      </c>
      <c r="J105" s="60">
        <f t="shared" si="31"/>
        <v>0</v>
      </c>
      <c r="K105" s="60">
        <f t="shared" si="31"/>
        <v>0</v>
      </c>
      <c r="L105" s="57">
        <f t="shared" si="17"/>
        <v>258502</v>
      </c>
    </row>
    <row r="106" spans="1:12" s="58" customFormat="1" ht="13.8" x14ac:dyDescent="0.3">
      <c r="A106" s="59">
        <v>32224</v>
      </c>
      <c r="B106" s="59" t="s">
        <v>109</v>
      </c>
      <c r="C106" s="33">
        <v>0</v>
      </c>
      <c r="D106" s="60">
        <v>13502</v>
      </c>
      <c r="E106" s="57"/>
      <c r="F106" s="60">
        <v>0</v>
      </c>
      <c r="G106" s="60">
        <v>0</v>
      </c>
      <c r="H106" s="60">
        <v>245000</v>
      </c>
      <c r="I106" s="57"/>
      <c r="J106" s="60"/>
      <c r="K106" s="57"/>
      <c r="L106" s="57">
        <f t="shared" si="17"/>
        <v>258502</v>
      </c>
    </row>
    <row r="107" spans="1:12" s="58" customFormat="1" ht="13.8" x14ac:dyDescent="0.3">
      <c r="A107" s="59">
        <v>3223</v>
      </c>
      <c r="B107" s="59" t="s">
        <v>110</v>
      </c>
      <c r="C107" s="60">
        <f>SUM(C108:C110)</f>
        <v>0</v>
      </c>
      <c r="D107" s="60">
        <f>SUM(D108:D110)</f>
        <v>0</v>
      </c>
      <c r="E107" s="60">
        <f t="shared" ref="E107:K107" si="32">SUM(E108:E110)</f>
        <v>0</v>
      </c>
      <c r="F107" s="60">
        <f t="shared" si="32"/>
        <v>128740</v>
      </c>
      <c r="G107" s="60">
        <f t="shared" si="32"/>
        <v>0</v>
      </c>
      <c r="H107" s="60">
        <f t="shared" si="32"/>
        <v>0</v>
      </c>
      <c r="I107" s="60">
        <f t="shared" si="32"/>
        <v>12000</v>
      </c>
      <c r="J107" s="60">
        <f t="shared" si="32"/>
        <v>0</v>
      </c>
      <c r="K107" s="60">
        <f t="shared" si="32"/>
        <v>0</v>
      </c>
      <c r="L107" s="57">
        <f t="shared" si="17"/>
        <v>140740</v>
      </c>
    </row>
    <row r="108" spans="1:12" s="58" customFormat="1" ht="13.8" x14ac:dyDescent="0.3">
      <c r="A108" s="59">
        <v>32231</v>
      </c>
      <c r="B108" s="59" t="s">
        <v>111</v>
      </c>
      <c r="C108" s="33">
        <v>0</v>
      </c>
      <c r="D108" s="60"/>
      <c r="E108" s="57"/>
      <c r="F108" s="60">
        <v>34800</v>
      </c>
      <c r="G108" s="60"/>
      <c r="H108" s="57"/>
      <c r="I108" s="57">
        <v>5000</v>
      </c>
      <c r="J108" s="57"/>
      <c r="K108" s="57"/>
      <c r="L108" s="57">
        <f t="shared" si="17"/>
        <v>39800</v>
      </c>
    </row>
    <row r="109" spans="1:12" s="58" customFormat="1" ht="13.8" x14ac:dyDescent="0.3">
      <c r="A109" s="59">
        <v>32233</v>
      </c>
      <c r="B109" s="59" t="s">
        <v>112</v>
      </c>
      <c r="C109" s="33">
        <v>0</v>
      </c>
      <c r="D109" s="60"/>
      <c r="E109" s="57"/>
      <c r="F109" s="60">
        <v>89840</v>
      </c>
      <c r="G109" s="60"/>
      <c r="H109" s="57"/>
      <c r="I109" s="57">
        <v>7000</v>
      </c>
      <c r="J109" s="57"/>
      <c r="K109" s="57"/>
      <c r="L109" s="57">
        <f t="shared" si="17"/>
        <v>96840</v>
      </c>
    </row>
    <row r="110" spans="1:12" s="58" customFormat="1" ht="13.8" x14ac:dyDescent="0.3">
      <c r="A110" s="59">
        <v>32234</v>
      </c>
      <c r="B110" s="59" t="s">
        <v>113</v>
      </c>
      <c r="C110" s="33">
        <v>0</v>
      </c>
      <c r="D110" s="60"/>
      <c r="E110" s="57"/>
      <c r="F110" s="60">
        <v>4100</v>
      </c>
      <c r="G110" s="60"/>
      <c r="H110" s="57"/>
      <c r="I110" s="57">
        <v>0</v>
      </c>
      <c r="J110" s="57"/>
      <c r="K110" s="57"/>
      <c r="L110" s="57">
        <f t="shared" si="17"/>
        <v>4100</v>
      </c>
    </row>
    <row r="111" spans="1:12" s="58" customFormat="1" ht="13.8" x14ac:dyDescent="0.3">
      <c r="A111" s="59">
        <v>3224</v>
      </c>
      <c r="B111" s="59" t="s">
        <v>114</v>
      </c>
      <c r="C111" s="60">
        <f>SUM(C112:C114)</f>
        <v>0</v>
      </c>
      <c r="D111" s="60">
        <f>SUM(D112:D114)</f>
        <v>0</v>
      </c>
      <c r="E111" s="60"/>
      <c r="F111" s="60">
        <f t="shared" ref="F111:K111" si="33">SUM(F112:F114)</f>
        <v>15000</v>
      </c>
      <c r="G111" s="60">
        <f t="shared" si="33"/>
        <v>0</v>
      </c>
      <c r="H111" s="60">
        <f t="shared" si="33"/>
        <v>0</v>
      </c>
      <c r="I111" s="60">
        <f t="shared" si="33"/>
        <v>3000</v>
      </c>
      <c r="J111" s="60">
        <f t="shared" si="33"/>
        <v>0</v>
      </c>
      <c r="K111" s="60">
        <f t="shared" si="33"/>
        <v>0</v>
      </c>
      <c r="L111" s="57">
        <f t="shared" si="17"/>
        <v>18000</v>
      </c>
    </row>
    <row r="112" spans="1:12" s="61" customFormat="1" ht="13.8" x14ac:dyDescent="0.3">
      <c r="A112" s="59">
        <v>32241</v>
      </c>
      <c r="B112" s="59" t="s">
        <v>115</v>
      </c>
      <c r="C112" s="32">
        <v>0</v>
      </c>
      <c r="D112" s="57"/>
      <c r="E112" s="57"/>
      <c r="F112" s="60">
        <v>5000</v>
      </c>
      <c r="G112" s="60"/>
      <c r="H112" s="57"/>
      <c r="I112" s="57"/>
      <c r="J112" s="57"/>
      <c r="K112" s="57"/>
      <c r="L112" s="57">
        <f t="shared" si="17"/>
        <v>5000</v>
      </c>
    </row>
    <row r="113" spans="1:12" s="61" customFormat="1" ht="13.8" x14ac:dyDescent="0.3">
      <c r="A113" s="59">
        <v>32242</v>
      </c>
      <c r="B113" s="59" t="s">
        <v>116</v>
      </c>
      <c r="C113" s="32">
        <v>0</v>
      </c>
      <c r="D113" s="57"/>
      <c r="E113" s="57"/>
      <c r="F113" s="60">
        <v>10000</v>
      </c>
      <c r="G113" s="60">
        <v>0</v>
      </c>
      <c r="H113" s="57"/>
      <c r="I113" s="60">
        <v>3000</v>
      </c>
      <c r="J113" s="57"/>
      <c r="K113" s="57"/>
      <c r="L113" s="57">
        <f t="shared" si="17"/>
        <v>13000</v>
      </c>
    </row>
    <row r="114" spans="1:12" s="58" customFormat="1" ht="13.8" x14ac:dyDescent="0.3">
      <c r="A114" s="59">
        <v>32244</v>
      </c>
      <c r="B114" s="59" t="s">
        <v>117</v>
      </c>
      <c r="C114" s="33">
        <v>0</v>
      </c>
      <c r="D114" s="60"/>
      <c r="E114" s="57"/>
      <c r="F114" s="60">
        <v>0</v>
      </c>
      <c r="G114" s="60"/>
      <c r="H114" s="57">
        <v>0</v>
      </c>
      <c r="I114" s="57">
        <v>0</v>
      </c>
      <c r="J114" s="57"/>
      <c r="K114" s="57"/>
      <c r="L114" s="57">
        <f t="shared" si="17"/>
        <v>0</v>
      </c>
    </row>
    <row r="115" spans="1:12" s="58" customFormat="1" ht="13.8" x14ac:dyDescent="0.3">
      <c r="A115" s="59">
        <v>3225</v>
      </c>
      <c r="B115" s="59" t="s">
        <v>118</v>
      </c>
      <c r="C115" s="33">
        <f>C116</f>
        <v>0</v>
      </c>
      <c r="D115" s="33">
        <f>D116</f>
        <v>0</v>
      </c>
      <c r="E115" s="60">
        <f t="shared" ref="E115:K115" si="34">SUM(E116:E117)</f>
        <v>0</v>
      </c>
      <c r="F115" s="60">
        <f t="shared" si="34"/>
        <v>0</v>
      </c>
      <c r="G115" s="60">
        <f t="shared" si="34"/>
        <v>0</v>
      </c>
      <c r="H115" s="60">
        <f t="shared" si="34"/>
        <v>0</v>
      </c>
      <c r="I115" s="60">
        <f t="shared" si="34"/>
        <v>0</v>
      </c>
      <c r="J115" s="60">
        <f t="shared" si="34"/>
        <v>0</v>
      </c>
      <c r="K115" s="60">
        <f t="shared" si="34"/>
        <v>0</v>
      </c>
      <c r="L115" s="57">
        <f t="shared" si="17"/>
        <v>0</v>
      </c>
    </row>
    <row r="116" spans="1:12" s="58" customFormat="1" ht="13.8" x14ac:dyDescent="0.3">
      <c r="A116" s="59">
        <v>32251</v>
      </c>
      <c r="B116" s="59" t="s">
        <v>119</v>
      </c>
      <c r="C116" s="33">
        <v>0</v>
      </c>
      <c r="D116" s="60"/>
      <c r="E116" s="60">
        <v>0</v>
      </c>
      <c r="F116" s="60" t="s">
        <v>29</v>
      </c>
      <c r="G116" s="60"/>
      <c r="H116" s="60">
        <v>0</v>
      </c>
      <c r="I116" s="60">
        <v>0</v>
      </c>
      <c r="J116" s="60">
        <v>0</v>
      </c>
      <c r="K116" s="60"/>
      <c r="L116" s="57">
        <f t="shared" si="17"/>
        <v>0</v>
      </c>
    </row>
    <row r="117" spans="1:12" s="58" customFormat="1" ht="13.8" x14ac:dyDescent="0.3">
      <c r="A117" s="59">
        <v>32252</v>
      </c>
      <c r="B117" s="59" t="s">
        <v>120</v>
      </c>
      <c r="C117" s="33">
        <v>0</v>
      </c>
      <c r="D117" s="60"/>
      <c r="E117" s="60"/>
      <c r="F117" s="60" t="s">
        <v>29</v>
      </c>
      <c r="G117" s="60"/>
      <c r="H117" s="60"/>
      <c r="I117" s="60"/>
      <c r="J117" s="60"/>
      <c r="K117" s="60"/>
      <c r="L117" s="57">
        <f t="shared" si="17"/>
        <v>0</v>
      </c>
    </row>
    <row r="118" spans="1:12" s="58" customFormat="1" ht="13.8" x14ac:dyDescent="0.3">
      <c r="A118" s="59">
        <v>3227</v>
      </c>
      <c r="B118" s="59" t="s">
        <v>121</v>
      </c>
      <c r="C118" s="33">
        <f>C119</f>
        <v>0</v>
      </c>
      <c r="D118" s="33">
        <f t="shared" ref="D118:K118" si="35">D119</f>
        <v>0</v>
      </c>
      <c r="E118" s="33">
        <f t="shared" si="35"/>
        <v>0</v>
      </c>
      <c r="F118" s="33">
        <f t="shared" si="35"/>
        <v>2200</v>
      </c>
      <c r="G118" s="33">
        <f t="shared" si="35"/>
        <v>0</v>
      </c>
      <c r="H118" s="33">
        <f t="shared" si="35"/>
        <v>0</v>
      </c>
      <c r="I118" s="33">
        <f t="shared" si="35"/>
        <v>0</v>
      </c>
      <c r="J118" s="33">
        <f t="shared" si="35"/>
        <v>0</v>
      </c>
      <c r="K118" s="33">
        <f t="shared" si="35"/>
        <v>0</v>
      </c>
      <c r="L118" s="57">
        <f t="shared" si="17"/>
        <v>2200</v>
      </c>
    </row>
    <row r="119" spans="1:12" s="58" customFormat="1" ht="13.8" x14ac:dyDescent="0.3">
      <c r="A119" s="59">
        <v>32271</v>
      </c>
      <c r="B119" s="59" t="s">
        <v>122</v>
      </c>
      <c r="C119" s="33">
        <v>0</v>
      </c>
      <c r="D119" s="60"/>
      <c r="E119" s="60"/>
      <c r="F119" s="60">
        <v>2200</v>
      </c>
      <c r="G119" s="60"/>
      <c r="H119" s="60"/>
      <c r="I119" s="60"/>
      <c r="J119" s="60"/>
      <c r="K119" s="60"/>
      <c r="L119" s="57">
        <f t="shared" si="17"/>
        <v>2200</v>
      </c>
    </row>
    <row r="120" spans="1:12" s="65" customFormat="1" ht="13.8" x14ac:dyDescent="0.3">
      <c r="A120" s="56">
        <v>323</v>
      </c>
      <c r="B120" s="56" t="s">
        <v>123</v>
      </c>
      <c r="C120" s="57">
        <f>SUM(C121+C125+C128+C130+C138+C141+C145+C148)</f>
        <v>24706</v>
      </c>
      <c r="D120" s="57">
        <f t="shared" ref="D120:K120" si="36">SUM(D121+D125+D130+D138+D141+D145+D148)</f>
        <v>0</v>
      </c>
      <c r="E120" s="57">
        <f t="shared" si="36"/>
        <v>0</v>
      </c>
      <c r="F120" s="57">
        <f>SUM(F121+F125+F130+F136+F138+F141+F145+F148)</f>
        <v>885334</v>
      </c>
      <c r="G120" s="57">
        <f t="shared" si="36"/>
        <v>0</v>
      </c>
      <c r="H120" s="57">
        <f t="shared" si="36"/>
        <v>4880</v>
      </c>
      <c r="I120" s="57">
        <f t="shared" si="36"/>
        <v>16069</v>
      </c>
      <c r="J120" s="57">
        <f t="shared" si="36"/>
        <v>0</v>
      </c>
      <c r="K120" s="57">
        <f t="shared" si="36"/>
        <v>0</v>
      </c>
      <c r="L120" s="57">
        <f t="shared" si="17"/>
        <v>930989</v>
      </c>
    </row>
    <row r="121" spans="1:12" s="58" customFormat="1" ht="13.8" x14ac:dyDescent="0.3">
      <c r="A121" s="59">
        <v>3231</v>
      </c>
      <c r="B121" s="59" t="s">
        <v>124</v>
      </c>
      <c r="C121" s="33">
        <f>SUM(C122+C123+C124)</f>
        <v>24706</v>
      </c>
      <c r="D121" s="60">
        <f>SUM(D122:D124)</f>
        <v>0</v>
      </c>
      <c r="E121" s="60"/>
      <c r="F121" s="60">
        <f t="shared" ref="F121:K121" si="37">SUM(F122:F124)</f>
        <v>703880</v>
      </c>
      <c r="G121" s="60">
        <f t="shared" si="37"/>
        <v>0</v>
      </c>
      <c r="H121" s="60">
        <f t="shared" si="37"/>
        <v>0</v>
      </c>
      <c r="I121" s="60">
        <f t="shared" si="37"/>
        <v>0</v>
      </c>
      <c r="J121" s="60">
        <f t="shared" si="37"/>
        <v>0</v>
      </c>
      <c r="K121" s="60">
        <f t="shared" si="37"/>
        <v>0</v>
      </c>
      <c r="L121" s="57">
        <f t="shared" si="17"/>
        <v>728586</v>
      </c>
    </row>
    <row r="122" spans="1:12" s="58" customFormat="1" ht="13.8" x14ac:dyDescent="0.3">
      <c r="A122" s="59">
        <v>32311</v>
      </c>
      <c r="B122" s="59" t="s">
        <v>125</v>
      </c>
      <c r="C122" s="33"/>
      <c r="D122" s="60"/>
      <c r="E122" s="60"/>
      <c r="F122" s="60">
        <v>16040</v>
      </c>
      <c r="G122" s="60"/>
      <c r="H122" s="60"/>
      <c r="I122" s="60"/>
      <c r="J122" s="60"/>
      <c r="K122" s="60"/>
      <c r="L122" s="57">
        <f t="shared" si="17"/>
        <v>16040</v>
      </c>
    </row>
    <row r="123" spans="1:12" s="58" customFormat="1" ht="13.8" x14ac:dyDescent="0.3">
      <c r="A123" s="59">
        <v>32313</v>
      </c>
      <c r="B123" s="59" t="s">
        <v>126</v>
      </c>
      <c r="C123" s="33">
        <v>500</v>
      </c>
      <c r="D123" s="60"/>
      <c r="E123" s="60"/>
      <c r="F123" s="60">
        <v>2000</v>
      </c>
      <c r="G123" s="60"/>
      <c r="H123" s="60"/>
      <c r="I123" s="60"/>
      <c r="J123" s="60"/>
      <c r="K123" s="60"/>
      <c r="L123" s="57">
        <f t="shared" si="17"/>
        <v>2500</v>
      </c>
    </row>
    <row r="124" spans="1:12" s="58" customFormat="1" ht="13.8" x14ac:dyDescent="0.3">
      <c r="A124" s="59">
        <v>32319</v>
      </c>
      <c r="B124" s="59" t="s">
        <v>127</v>
      </c>
      <c r="C124" s="33">
        <v>24206</v>
      </c>
      <c r="D124" s="60" t="s">
        <v>29</v>
      </c>
      <c r="E124" s="60"/>
      <c r="F124" s="60">
        <v>685840</v>
      </c>
      <c r="G124" s="60"/>
      <c r="H124" s="60" t="s">
        <v>29</v>
      </c>
      <c r="I124" s="60"/>
      <c r="J124" s="60" t="s">
        <v>29</v>
      </c>
      <c r="K124" s="60"/>
      <c r="L124" s="57">
        <f t="shared" si="17"/>
        <v>710046</v>
      </c>
    </row>
    <row r="125" spans="1:12" s="58" customFormat="1" ht="13.8" x14ac:dyDescent="0.3">
      <c r="A125" s="59">
        <v>3232</v>
      </c>
      <c r="B125" s="59" t="s">
        <v>128</v>
      </c>
      <c r="C125" s="60">
        <f>SUM(C126:C127)</f>
        <v>0</v>
      </c>
      <c r="D125" s="60">
        <f>SUM(D126:D127)</f>
        <v>0</v>
      </c>
      <c r="E125" s="60"/>
      <c r="F125" s="60">
        <f>SUM(F126:F127)</f>
        <v>71293</v>
      </c>
      <c r="G125" s="60">
        <v>0</v>
      </c>
      <c r="H125" s="60">
        <f>SUM(H126:H127)</f>
        <v>0</v>
      </c>
      <c r="I125" s="60">
        <f>SUM(I126:I127)</f>
        <v>16069</v>
      </c>
      <c r="J125" s="60">
        <f>SUM(J126:J127)</f>
        <v>0</v>
      </c>
      <c r="K125" s="60">
        <f>SUM(K126:K127)</f>
        <v>0</v>
      </c>
      <c r="L125" s="57">
        <f t="shared" si="17"/>
        <v>87362</v>
      </c>
    </row>
    <row r="126" spans="1:12" s="58" customFormat="1" ht="13.8" x14ac:dyDescent="0.3">
      <c r="A126" s="59">
        <v>32321</v>
      </c>
      <c r="B126" s="59" t="s">
        <v>129</v>
      </c>
      <c r="C126" s="33"/>
      <c r="D126" s="60"/>
      <c r="E126" s="60"/>
      <c r="F126" s="60">
        <v>56941</v>
      </c>
      <c r="G126" s="60"/>
      <c r="H126" s="60"/>
      <c r="I126" s="60">
        <v>12700</v>
      </c>
      <c r="J126" s="60"/>
      <c r="K126" s="60"/>
      <c r="L126" s="57">
        <f t="shared" si="17"/>
        <v>69641</v>
      </c>
    </row>
    <row r="127" spans="1:12" s="58" customFormat="1" ht="13.8" x14ac:dyDescent="0.3">
      <c r="A127" s="59">
        <v>32329</v>
      </c>
      <c r="B127" s="59" t="s">
        <v>130</v>
      </c>
      <c r="C127" s="33"/>
      <c r="D127" s="60">
        <v>0</v>
      </c>
      <c r="E127" s="60"/>
      <c r="F127" s="60">
        <v>14352</v>
      </c>
      <c r="G127" s="60"/>
      <c r="H127" s="60">
        <v>0</v>
      </c>
      <c r="I127" s="60">
        <v>3369</v>
      </c>
      <c r="J127" s="60"/>
      <c r="K127" s="60"/>
      <c r="L127" s="57">
        <f t="shared" si="17"/>
        <v>17721</v>
      </c>
    </row>
    <row r="128" spans="1:12" s="58" customFormat="1" ht="13.8" x14ac:dyDescent="0.3">
      <c r="A128" s="59">
        <v>3233</v>
      </c>
      <c r="B128" s="59" t="s">
        <v>131</v>
      </c>
      <c r="C128" s="60">
        <f>C129</f>
        <v>0</v>
      </c>
      <c r="D128" s="60">
        <f>D129</f>
        <v>0</v>
      </c>
      <c r="E128" s="60"/>
      <c r="F128" s="60">
        <f t="shared" ref="F128:K128" si="38">F129</f>
        <v>0</v>
      </c>
      <c r="G128" s="60">
        <f t="shared" si="38"/>
        <v>0</v>
      </c>
      <c r="H128" s="60">
        <f t="shared" si="38"/>
        <v>0</v>
      </c>
      <c r="I128" s="60">
        <f t="shared" si="38"/>
        <v>0</v>
      </c>
      <c r="J128" s="60">
        <f t="shared" si="38"/>
        <v>0</v>
      </c>
      <c r="K128" s="60">
        <f t="shared" si="38"/>
        <v>0</v>
      </c>
      <c r="L128" s="57">
        <f t="shared" ref="L128:L180" si="39">SUM(C128:K128)</f>
        <v>0</v>
      </c>
    </row>
    <row r="129" spans="1:12" s="58" customFormat="1" ht="13.8" x14ac:dyDescent="0.3">
      <c r="A129" s="59">
        <v>32339</v>
      </c>
      <c r="B129" s="59" t="s">
        <v>131</v>
      </c>
      <c r="C129" s="33"/>
      <c r="D129" s="60"/>
      <c r="E129" s="60"/>
      <c r="F129" s="60"/>
      <c r="G129" s="60"/>
      <c r="H129" s="60"/>
      <c r="I129" s="60"/>
      <c r="J129" s="60"/>
      <c r="K129" s="60"/>
      <c r="L129" s="57">
        <f t="shared" si="39"/>
        <v>0</v>
      </c>
    </row>
    <row r="130" spans="1:12" s="58" customFormat="1" ht="13.8" x14ac:dyDescent="0.3">
      <c r="A130" s="59">
        <v>3234</v>
      </c>
      <c r="B130" s="59" t="s">
        <v>132</v>
      </c>
      <c r="C130" s="33"/>
      <c r="D130" s="60">
        <f>SUM(D131:D135)</f>
        <v>0</v>
      </c>
      <c r="E130" s="60"/>
      <c r="F130" s="60">
        <f t="shared" ref="F130:K130" si="40">SUM(F131:F135)</f>
        <v>49008</v>
      </c>
      <c r="G130" s="60">
        <f t="shared" si="40"/>
        <v>0</v>
      </c>
      <c r="H130" s="60">
        <f t="shared" si="40"/>
        <v>0</v>
      </c>
      <c r="I130" s="60">
        <f t="shared" si="40"/>
        <v>0</v>
      </c>
      <c r="J130" s="60">
        <f t="shared" si="40"/>
        <v>0</v>
      </c>
      <c r="K130" s="60">
        <f t="shared" si="40"/>
        <v>0</v>
      </c>
      <c r="L130" s="57">
        <f t="shared" si="39"/>
        <v>49008</v>
      </c>
    </row>
    <row r="131" spans="1:12" s="58" customFormat="1" ht="13.8" x14ac:dyDescent="0.3">
      <c r="A131" s="59">
        <v>32341</v>
      </c>
      <c r="B131" s="59" t="s">
        <v>133</v>
      </c>
      <c r="C131" s="33"/>
      <c r="D131" s="60"/>
      <c r="E131" s="60"/>
      <c r="F131" s="60">
        <v>8164</v>
      </c>
      <c r="G131" s="60"/>
      <c r="H131" s="60"/>
      <c r="I131" s="60"/>
      <c r="J131" s="60"/>
      <c r="K131" s="60"/>
      <c r="L131" s="57">
        <f t="shared" si="39"/>
        <v>8164</v>
      </c>
    </row>
    <row r="132" spans="1:12" s="58" customFormat="1" ht="13.8" x14ac:dyDescent="0.3">
      <c r="A132" s="59">
        <v>32342</v>
      </c>
      <c r="B132" s="59" t="s">
        <v>134</v>
      </c>
      <c r="C132" s="33"/>
      <c r="D132" s="60"/>
      <c r="E132" s="60"/>
      <c r="F132" s="60">
        <v>21400</v>
      </c>
      <c r="G132" s="60"/>
      <c r="H132" s="60"/>
      <c r="I132" s="60"/>
      <c r="J132" s="60"/>
      <c r="K132" s="60"/>
      <c r="L132" s="57">
        <f t="shared" si="39"/>
        <v>21400</v>
      </c>
    </row>
    <row r="133" spans="1:12" s="58" customFormat="1" ht="13.8" x14ac:dyDescent="0.3">
      <c r="A133" s="59">
        <v>32343</v>
      </c>
      <c r="B133" s="59" t="s">
        <v>135</v>
      </c>
      <c r="C133" s="33"/>
      <c r="D133" s="60"/>
      <c r="E133" s="60"/>
      <c r="F133" s="60">
        <v>2562</v>
      </c>
      <c r="G133" s="60"/>
      <c r="H133" s="60"/>
      <c r="I133" s="60"/>
      <c r="J133" s="60"/>
      <c r="K133" s="60"/>
      <c r="L133" s="57">
        <f t="shared" si="39"/>
        <v>2562</v>
      </c>
    </row>
    <row r="134" spans="1:12" s="58" customFormat="1" ht="13.8" x14ac:dyDescent="0.3">
      <c r="A134" s="59">
        <v>32344</v>
      </c>
      <c r="B134" s="59" t="s">
        <v>136</v>
      </c>
      <c r="C134" s="33"/>
      <c r="D134" s="60"/>
      <c r="E134" s="60"/>
      <c r="F134" s="60">
        <v>6000</v>
      </c>
      <c r="G134" s="60"/>
      <c r="H134" s="60"/>
      <c r="I134" s="60"/>
      <c r="J134" s="60"/>
      <c r="K134" s="60"/>
      <c r="L134" s="57">
        <f t="shared" si="39"/>
        <v>6000</v>
      </c>
    </row>
    <row r="135" spans="1:12" s="58" customFormat="1" ht="13.8" x14ac:dyDescent="0.3">
      <c r="A135" s="59">
        <v>32349</v>
      </c>
      <c r="B135" s="59" t="s">
        <v>132</v>
      </c>
      <c r="C135" s="33"/>
      <c r="D135" s="60"/>
      <c r="E135" s="60"/>
      <c r="F135" s="60">
        <v>10882</v>
      </c>
      <c r="G135" s="60"/>
      <c r="H135" s="60"/>
      <c r="I135" s="60">
        <v>0</v>
      </c>
      <c r="J135" s="60"/>
      <c r="K135" s="60"/>
      <c r="L135" s="57">
        <f t="shared" si="39"/>
        <v>10882</v>
      </c>
    </row>
    <row r="136" spans="1:12" s="58" customFormat="1" ht="13.8" x14ac:dyDescent="0.3">
      <c r="A136" s="59">
        <v>3235</v>
      </c>
      <c r="B136" s="59" t="s">
        <v>137</v>
      </c>
      <c r="C136" s="60" t="str">
        <f>C137</f>
        <v xml:space="preserve"> </v>
      </c>
      <c r="D136" s="60"/>
      <c r="E136" s="60"/>
      <c r="F136" s="60">
        <f>F137</f>
        <v>7938</v>
      </c>
      <c r="G136" s="60"/>
      <c r="H136" s="60"/>
      <c r="I136" s="60"/>
      <c r="J136" s="60"/>
      <c r="K136" s="60"/>
      <c r="L136" s="57">
        <f t="shared" si="39"/>
        <v>7938</v>
      </c>
    </row>
    <row r="137" spans="1:12" s="58" customFormat="1" ht="13.8" x14ac:dyDescent="0.3">
      <c r="A137" s="59">
        <v>32353</v>
      </c>
      <c r="B137" s="59" t="s">
        <v>138</v>
      </c>
      <c r="C137" s="60" t="s">
        <v>29</v>
      </c>
      <c r="D137" s="60"/>
      <c r="E137" s="60"/>
      <c r="F137" s="60">
        <v>7938</v>
      </c>
      <c r="G137" s="60"/>
      <c r="H137" s="60"/>
      <c r="I137" s="60"/>
      <c r="J137" s="60"/>
      <c r="K137" s="60"/>
      <c r="L137" s="57">
        <f t="shared" si="39"/>
        <v>7938</v>
      </c>
    </row>
    <row r="138" spans="1:12" s="58" customFormat="1" ht="13.8" x14ac:dyDescent="0.3">
      <c r="A138" s="59">
        <v>3236</v>
      </c>
      <c r="B138" s="59" t="s">
        <v>139</v>
      </c>
      <c r="C138" s="33"/>
      <c r="D138" s="60">
        <f>SUM(D139:D140)</f>
        <v>0</v>
      </c>
      <c r="E138" s="60"/>
      <c r="F138" s="60">
        <f t="shared" ref="F138:K138" si="41">SUM(F139:F140)</f>
        <v>7150</v>
      </c>
      <c r="G138" s="60">
        <f t="shared" si="41"/>
        <v>0</v>
      </c>
      <c r="H138" s="60">
        <f t="shared" si="41"/>
        <v>0</v>
      </c>
      <c r="I138" s="60">
        <f t="shared" si="41"/>
        <v>0</v>
      </c>
      <c r="J138" s="60">
        <f t="shared" si="41"/>
        <v>0</v>
      </c>
      <c r="K138" s="60">
        <f t="shared" si="41"/>
        <v>0</v>
      </c>
      <c r="L138" s="57">
        <f t="shared" si="39"/>
        <v>7150</v>
      </c>
    </row>
    <row r="139" spans="1:12" s="58" customFormat="1" ht="13.8" x14ac:dyDescent="0.3">
      <c r="A139" s="59">
        <v>32361</v>
      </c>
      <c r="B139" s="59" t="s">
        <v>140</v>
      </c>
      <c r="C139" s="33"/>
      <c r="D139" s="60"/>
      <c r="E139" s="60"/>
      <c r="F139" s="60">
        <v>1650</v>
      </c>
      <c r="G139" s="60"/>
      <c r="H139" s="60"/>
      <c r="I139" s="60"/>
      <c r="J139" s="60"/>
      <c r="K139" s="60"/>
      <c r="L139" s="57">
        <f t="shared" si="39"/>
        <v>1650</v>
      </c>
    </row>
    <row r="140" spans="1:12" s="58" customFormat="1" ht="13.8" x14ac:dyDescent="0.3">
      <c r="A140" s="59">
        <v>32363</v>
      </c>
      <c r="B140" s="59" t="s">
        <v>141</v>
      </c>
      <c r="C140" s="33"/>
      <c r="D140" s="60"/>
      <c r="E140" s="60"/>
      <c r="F140" s="60">
        <v>5500</v>
      </c>
      <c r="G140" s="60"/>
      <c r="H140" s="60"/>
      <c r="I140" s="60"/>
      <c r="J140" s="60"/>
      <c r="K140" s="60"/>
      <c r="L140" s="57">
        <f t="shared" si="39"/>
        <v>5500</v>
      </c>
    </row>
    <row r="141" spans="1:12" s="58" customFormat="1" ht="13.8" x14ac:dyDescent="0.3">
      <c r="A141" s="59">
        <v>3237</v>
      </c>
      <c r="B141" s="59" t="s">
        <v>142</v>
      </c>
      <c r="C141" s="60">
        <f t="shared" ref="C141:K141" si="42">SUM(C142:C144)</f>
        <v>0</v>
      </c>
      <c r="D141" s="60">
        <f t="shared" si="42"/>
        <v>0</v>
      </c>
      <c r="E141" s="60">
        <f t="shared" si="42"/>
        <v>0</v>
      </c>
      <c r="F141" s="60">
        <f t="shared" si="42"/>
        <v>3993</v>
      </c>
      <c r="G141" s="60">
        <f t="shared" si="42"/>
        <v>0</v>
      </c>
      <c r="H141" s="60">
        <f t="shared" si="42"/>
        <v>0</v>
      </c>
      <c r="I141" s="60">
        <f t="shared" si="42"/>
        <v>0</v>
      </c>
      <c r="J141" s="60">
        <f t="shared" si="42"/>
        <v>0</v>
      </c>
      <c r="K141" s="60">
        <f t="shared" si="42"/>
        <v>0</v>
      </c>
      <c r="L141" s="57">
        <f>SUM(C141:K141)</f>
        <v>3993</v>
      </c>
    </row>
    <row r="142" spans="1:12" s="58" customFormat="1" ht="13.8" x14ac:dyDescent="0.3">
      <c r="A142" s="59">
        <v>32371</v>
      </c>
      <c r="B142" s="59" t="s">
        <v>143</v>
      </c>
      <c r="C142" s="33"/>
      <c r="D142" s="60"/>
      <c r="E142" s="60"/>
      <c r="F142" s="60"/>
      <c r="G142" s="60"/>
      <c r="H142" s="60"/>
      <c r="I142" s="60"/>
      <c r="J142" s="60"/>
      <c r="K142" s="60"/>
      <c r="L142" s="57">
        <f t="shared" si="39"/>
        <v>0</v>
      </c>
    </row>
    <row r="143" spans="1:12" s="58" customFormat="1" ht="13.8" x14ac:dyDescent="0.3">
      <c r="A143" s="59">
        <v>32372</v>
      </c>
      <c r="B143" s="59" t="s">
        <v>144</v>
      </c>
      <c r="C143" s="60"/>
      <c r="D143" s="60"/>
      <c r="E143" s="60"/>
      <c r="F143" s="60">
        <v>0</v>
      </c>
      <c r="G143" s="60">
        <v>0</v>
      </c>
      <c r="H143" s="60"/>
      <c r="I143" s="60"/>
      <c r="J143" s="60"/>
      <c r="K143" s="60"/>
      <c r="L143" s="57">
        <f t="shared" si="39"/>
        <v>0</v>
      </c>
    </row>
    <row r="144" spans="1:12" s="58" customFormat="1" ht="13.8" x14ac:dyDescent="0.3">
      <c r="A144" s="59">
        <v>32379</v>
      </c>
      <c r="B144" s="59" t="s">
        <v>145</v>
      </c>
      <c r="C144" s="33"/>
      <c r="D144" s="60"/>
      <c r="E144" s="60"/>
      <c r="F144" s="60">
        <v>3993</v>
      </c>
      <c r="G144" s="60"/>
      <c r="H144" s="60">
        <v>0</v>
      </c>
      <c r="I144" s="60"/>
      <c r="J144" s="60"/>
      <c r="K144" s="60"/>
      <c r="L144" s="57">
        <f t="shared" si="39"/>
        <v>3993</v>
      </c>
    </row>
    <row r="145" spans="1:12" s="58" customFormat="1" ht="13.8" x14ac:dyDescent="0.3">
      <c r="A145" s="59">
        <v>3238</v>
      </c>
      <c r="B145" s="59" t="s">
        <v>146</v>
      </c>
      <c r="C145" s="33"/>
      <c r="D145" s="60">
        <f>D147+D146</f>
        <v>0</v>
      </c>
      <c r="E145" s="60"/>
      <c r="F145" s="60">
        <f t="shared" ref="F145:K145" si="43">F147+F146</f>
        <v>9522</v>
      </c>
      <c r="G145" s="60">
        <f t="shared" si="43"/>
        <v>0</v>
      </c>
      <c r="H145" s="60">
        <f t="shared" si="43"/>
        <v>0</v>
      </c>
      <c r="I145" s="60">
        <f t="shared" si="43"/>
        <v>0</v>
      </c>
      <c r="J145" s="60">
        <f t="shared" si="43"/>
        <v>0</v>
      </c>
      <c r="K145" s="60">
        <f t="shared" si="43"/>
        <v>0</v>
      </c>
      <c r="L145" s="57">
        <f t="shared" si="39"/>
        <v>9522</v>
      </c>
    </row>
    <row r="146" spans="1:12" s="61" customFormat="1" ht="13.8" x14ac:dyDescent="0.3">
      <c r="A146" s="59">
        <v>32381</v>
      </c>
      <c r="B146" s="59" t="s">
        <v>147</v>
      </c>
      <c r="C146" s="33"/>
      <c r="D146" s="57"/>
      <c r="E146" s="57"/>
      <c r="F146" s="60">
        <v>0</v>
      </c>
      <c r="G146" s="57"/>
      <c r="H146" s="57"/>
      <c r="I146" s="57"/>
      <c r="J146" s="57"/>
      <c r="K146" s="57"/>
      <c r="L146" s="57">
        <f t="shared" si="39"/>
        <v>0</v>
      </c>
    </row>
    <row r="147" spans="1:12" s="58" customFormat="1" ht="13.8" x14ac:dyDescent="0.3">
      <c r="A147" s="59">
        <v>32389</v>
      </c>
      <c r="B147" s="59" t="s">
        <v>146</v>
      </c>
      <c r="C147" s="33"/>
      <c r="D147" s="60"/>
      <c r="E147" s="60"/>
      <c r="F147" s="60">
        <v>9522</v>
      </c>
      <c r="G147" s="60"/>
      <c r="H147" s="60"/>
      <c r="I147" s="60"/>
      <c r="J147" s="60"/>
      <c r="K147" s="60"/>
      <c r="L147" s="57">
        <f t="shared" si="39"/>
        <v>9522</v>
      </c>
    </row>
    <row r="148" spans="1:12" s="58" customFormat="1" ht="13.8" x14ac:dyDescent="0.3">
      <c r="A148" s="59">
        <v>3239</v>
      </c>
      <c r="B148" s="59" t="s">
        <v>148</v>
      </c>
      <c r="C148" s="60">
        <f>SUM(C149:C150)</f>
        <v>0</v>
      </c>
      <c r="D148" s="60">
        <f>SUM(D149:D150)</f>
        <v>0</v>
      </c>
      <c r="E148" s="60">
        <f>SUM(E149:E150)</f>
        <v>0</v>
      </c>
      <c r="F148" s="60">
        <f t="shared" ref="F148:K148" si="44">SUM(F149:F150)</f>
        <v>32550</v>
      </c>
      <c r="G148" s="60">
        <f t="shared" si="44"/>
        <v>0</v>
      </c>
      <c r="H148" s="60">
        <f t="shared" si="44"/>
        <v>4880</v>
      </c>
      <c r="I148" s="60">
        <f t="shared" si="44"/>
        <v>0</v>
      </c>
      <c r="J148" s="60">
        <f t="shared" si="44"/>
        <v>0</v>
      </c>
      <c r="K148" s="60">
        <f t="shared" si="44"/>
        <v>0</v>
      </c>
      <c r="L148" s="57">
        <f t="shared" si="39"/>
        <v>37430</v>
      </c>
    </row>
    <row r="149" spans="1:12" s="61" customFormat="1" ht="13.8" x14ac:dyDescent="0.3">
      <c r="A149" s="59">
        <v>32391</v>
      </c>
      <c r="B149" s="59" t="s">
        <v>149</v>
      </c>
      <c r="C149" s="33">
        <v>0</v>
      </c>
      <c r="D149" s="57">
        <v>0</v>
      </c>
      <c r="E149" s="57">
        <v>0</v>
      </c>
      <c r="F149" s="60">
        <v>550</v>
      </c>
      <c r="G149" s="57"/>
      <c r="H149" s="57"/>
      <c r="I149" s="57"/>
      <c r="J149" s="57"/>
      <c r="K149" s="57"/>
      <c r="L149" s="57">
        <f t="shared" si="39"/>
        <v>550</v>
      </c>
    </row>
    <row r="150" spans="1:12" s="58" customFormat="1" ht="13.8" x14ac:dyDescent="0.3">
      <c r="A150" s="59">
        <v>32399</v>
      </c>
      <c r="B150" s="59" t="s">
        <v>150</v>
      </c>
      <c r="C150" s="33"/>
      <c r="D150" s="60">
        <v>0</v>
      </c>
      <c r="E150" s="60">
        <v>0</v>
      </c>
      <c r="F150" s="60">
        <v>32000</v>
      </c>
      <c r="G150" s="60">
        <v>0</v>
      </c>
      <c r="H150" s="60">
        <v>4880</v>
      </c>
      <c r="I150" s="60">
        <v>0</v>
      </c>
      <c r="J150" s="60">
        <v>0</v>
      </c>
      <c r="K150" s="60"/>
      <c r="L150" s="57">
        <f t="shared" si="39"/>
        <v>36880</v>
      </c>
    </row>
    <row r="151" spans="1:12" s="58" customFormat="1" ht="13.8" x14ac:dyDescent="0.3">
      <c r="A151" s="56">
        <v>324</v>
      </c>
      <c r="B151" s="56" t="s">
        <v>151</v>
      </c>
      <c r="C151" s="57">
        <f t="shared" ref="C151:K151" si="45">C153</f>
        <v>0</v>
      </c>
      <c r="D151" s="57">
        <f t="shared" si="45"/>
        <v>0</v>
      </c>
      <c r="E151" s="57">
        <f t="shared" si="45"/>
        <v>0</v>
      </c>
      <c r="F151" s="57">
        <f t="shared" si="45"/>
        <v>586</v>
      </c>
      <c r="G151" s="57">
        <f t="shared" si="45"/>
        <v>0</v>
      </c>
      <c r="H151" s="57">
        <f t="shared" si="45"/>
        <v>0</v>
      </c>
      <c r="I151" s="57">
        <f t="shared" si="45"/>
        <v>0</v>
      </c>
      <c r="J151" s="57">
        <f t="shared" si="45"/>
        <v>0</v>
      </c>
      <c r="K151" s="57">
        <f t="shared" si="45"/>
        <v>0</v>
      </c>
      <c r="L151" s="57">
        <f t="shared" si="39"/>
        <v>586</v>
      </c>
    </row>
    <row r="152" spans="1:12" s="58" customFormat="1" ht="13.8" x14ac:dyDescent="0.3">
      <c r="A152" s="59">
        <v>3241</v>
      </c>
      <c r="B152" s="59" t="s">
        <v>152</v>
      </c>
      <c r="C152" s="33"/>
      <c r="D152" s="60"/>
      <c r="E152" s="60"/>
      <c r="F152" s="60"/>
      <c r="G152" s="60"/>
      <c r="H152" s="60"/>
      <c r="I152" s="60"/>
      <c r="J152" s="60"/>
      <c r="K152" s="60"/>
      <c r="L152" s="57">
        <f t="shared" si="39"/>
        <v>0</v>
      </c>
    </row>
    <row r="153" spans="1:12" s="58" customFormat="1" ht="13.8" x14ac:dyDescent="0.3">
      <c r="A153" s="59">
        <v>32412</v>
      </c>
      <c r="B153" s="59" t="s">
        <v>153</v>
      </c>
      <c r="C153" s="33"/>
      <c r="D153" s="60"/>
      <c r="E153" s="60"/>
      <c r="F153" s="60">
        <v>586</v>
      </c>
      <c r="G153" s="60"/>
      <c r="H153" s="60"/>
      <c r="I153" s="60"/>
      <c r="J153" s="60"/>
      <c r="K153" s="60"/>
      <c r="L153" s="57">
        <f t="shared" si="39"/>
        <v>586</v>
      </c>
    </row>
    <row r="154" spans="1:12" s="65" customFormat="1" ht="13.8" x14ac:dyDescent="0.3">
      <c r="A154" s="56">
        <v>329</v>
      </c>
      <c r="B154" s="56" t="s">
        <v>154</v>
      </c>
      <c r="C154" s="57">
        <f t="shared" ref="C154:K154" si="46">SUM(C155+C159+C161+C166+C163)</f>
        <v>10062.5</v>
      </c>
      <c r="D154" s="57">
        <f t="shared" si="46"/>
        <v>8206</v>
      </c>
      <c r="E154" s="57">
        <f t="shared" si="46"/>
        <v>212946</v>
      </c>
      <c r="F154" s="57">
        <f t="shared" si="46"/>
        <v>36215</v>
      </c>
      <c r="G154" s="57">
        <f t="shared" si="46"/>
        <v>0</v>
      </c>
      <c r="H154" s="57">
        <f t="shared" si="46"/>
        <v>32033</v>
      </c>
      <c r="I154" s="57">
        <f t="shared" si="46"/>
        <v>6500</v>
      </c>
      <c r="J154" s="57">
        <f t="shared" si="46"/>
        <v>6700</v>
      </c>
      <c r="K154" s="57">
        <f t="shared" si="46"/>
        <v>0</v>
      </c>
      <c r="L154" s="57">
        <f t="shared" si="39"/>
        <v>312662.5</v>
      </c>
    </row>
    <row r="155" spans="1:12" s="58" customFormat="1" ht="13.8" x14ac:dyDescent="0.3">
      <c r="A155" s="59">
        <v>3292</v>
      </c>
      <c r="B155" s="59" t="s">
        <v>155</v>
      </c>
      <c r="C155" s="33"/>
      <c r="D155" s="60">
        <f>SUM(D156:D158)</f>
        <v>0</v>
      </c>
      <c r="E155" s="60">
        <f>SUM(E156+E157+E158)</f>
        <v>527</v>
      </c>
      <c r="F155" s="60">
        <f t="shared" ref="F155:K155" si="47">SUM(F156:F158)</f>
        <v>25692</v>
      </c>
      <c r="G155" s="60">
        <f t="shared" si="47"/>
        <v>0</v>
      </c>
      <c r="H155" s="60">
        <f t="shared" si="47"/>
        <v>0</v>
      </c>
      <c r="I155" s="60">
        <f t="shared" si="47"/>
        <v>0</v>
      </c>
      <c r="J155" s="60">
        <f t="shared" si="47"/>
        <v>0</v>
      </c>
      <c r="K155" s="60">
        <f t="shared" si="47"/>
        <v>0</v>
      </c>
      <c r="L155" s="57">
        <f t="shared" si="39"/>
        <v>26219</v>
      </c>
    </row>
    <row r="156" spans="1:12" s="58" customFormat="1" ht="13.8" x14ac:dyDescent="0.3">
      <c r="A156" s="59">
        <v>32922</v>
      </c>
      <c r="B156" s="59" t="s">
        <v>156</v>
      </c>
      <c r="C156" s="33"/>
      <c r="D156" s="60"/>
      <c r="E156" s="60"/>
      <c r="F156" s="60">
        <v>25692</v>
      </c>
      <c r="G156" s="60"/>
      <c r="H156" s="60">
        <v>0</v>
      </c>
      <c r="I156" s="60"/>
      <c r="J156" s="60"/>
      <c r="K156" s="60"/>
      <c r="L156" s="57">
        <f t="shared" si="39"/>
        <v>25692</v>
      </c>
    </row>
    <row r="157" spans="1:12" s="58" customFormat="1" ht="13.8" x14ac:dyDescent="0.3">
      <c r="A157" s="59">
        <v>32923</v>
      </c>
      <c r="B157" s="59" t="s">
        <v>157</v>
      </c>
      <c r="C157" s="33"/>
      <c r="D157" s="60"/>
      <c r="E157" s="60">
        <v>527</v>
      </c>
      <c r="F157" s="60"/>
      <c r="G157" s="60"/>
      <c r="H157" s="60"/>
      <c r="I157" s="60"/>
      <c r="J157" s="60"/>
      <c r="K157" s="60"/>
      <c r="L157" s="57">
        <f t="shared" si="39"/>
        <v>527</v>
      </c>
    </row>
    <row r="158" spans="1:12" s="58" customFormat="1" ht="13.8" x14ac:dyDescent="0.3">
      <c r="A158" s="59">
        <v>32924</v>
      </c>
      <c r="B158" s="59" t="s">
        <v>158</v>
      </c>
      <c r="C158" s="33"/>
      <c r="D158" s="60"/>
      <c r="E158" s="60"/>
      <c r="F158" s="60"/>
      <c r="G158" s="60"/>
      <c r="H158" s="60" t="s">
        <v>29</v>
      </c>
      <c r="I158" s="60"/>
      <c r="J158" s="60"/>
      <c r="K158" s="60"/>
      <c r="L158" s="57">
        <f t="shared" si="39"/>
        <v>0</v>
      </c>
    </row>
    <row r="159" spans="1:12" s="58" customFormat="1" ht="13.8" x14ac:dyDescent="0.3">
      <c r="A159" s="59">
        <v>3293</v>
      </c>
      <c r="B159" s="59" t="s">
        <v>159</v>
      </c>
      <c r="C159" s="60">
        <f t="shared" ref="C159:K159" si="48">C160</f>
        <v>0</v>
      </c>
      <c r="D159" s="60">
        <f t="shared" si="48"/>
        <v>0</v>
      </c>
      <c r="E159" s="60">
        <f t="shared" si="48"/>
        <v>117</v>
      </c>
      <c r="F159" s="60">
        <f t="shared" si="48"/>
        <v>1000</v>
      </c>
      <c r="G159" s="60">
        <f t="shared" si="48"/>
        <v>0</v>
      </c>
      <c r="H159" s="60">
        <f t="shared" si="48"/>
        <v>0</v>
      </c>
      <c r="I159" s="60">
        <f t="shared" si="48"/>
        <v>0</v>
      </c>
      <c r="J159" s="60">
        <f t="shared" si="48"/>
        <v>0</v>
      </c>
      <c r="K159" s="60">
        <f t="shared" si="48"/>
        <v>0</v>
      </c>
      <c r="L159" s="57">
        <f t="shared" si="39"/>
        <v>1117</v>
      </c>
    </row>
    <row r="160" spans="1:12" s="58" customFormat="1" ht="13.8" x14ac:dyDescent="0.3">
      <c r="A160" s="59">
        <v>32931</v>
      </c>
      <c r="B160" s="59" t="s">
        <v>159</v>
      </c>
      <c r="C160" s="33"/>
      <c r="D160" s="60"/>
      <c r="E160" s="60">
        <v>117</v>
      </c>
      <c r="F160" s="60">
        <v>1000</v>
      </c>
      <c r="G160" s="60"/>
      <c r="H160" s="60"/>
      <c r="I160" s="60">
        <v>0</v>
      </c>
      <c r="J160" s="60"/>
      <c r="K160" s="60"/>
      <c r="L160" s="57">
        <f t="shared" si="39"/>
        <v>1117</v>
      </c>
    </row>
    <row r="161" spans="1:12" s="58" customFormat="1" ht="13.8" x14ac:dyDescent="0.3">
      <c r="A161" s="59">
        <v>3294</v>
      </c>
      <c r="B161" s="59" t="s">
        <v>160</v>
      </c>
      <c r="C161" s="33"/>
      <c r="D161" s="60">
        <f>D162</f>
        <v>0</v>
      </c>
      <c r="E161" s="60"/>
      <c r="F161" s="60">
        <f t="shared" ref="F161:K161" si="49">F162</f>
        <v>1000</v>
      </c>
      <c r="G161" s="60">
        <f t="shared" si="49"/>
        <v>0</v>
      </c>
      <c r="H161" s="60">
        <f t="shared" si="49"/>
        <v>0</v>
      </c>
      <c r="I161" s="60">
        <f t="shared" si="49"/>
        <v>0</v>
      </c>
      <c r="J161" s="60">
        <f t="shared" si="49"/>
        <v>0</v>
      </c>
      <c r="K161" s="60">
        <f t="shared" si="49"/>
        <v>0</v>
      </c>
      <c r="L161" s="57">
        <f t="shared" si="39"/>
        <v>1000</v>
      </c>
    </row>
    <row r="162" spans="1:12" s="58" customFormat="1" ht="13.8" x14ac:dyDescent="0.3">
      <c r="A162" s="59">
        <v>32941</v>
      </c>
      <c r="B162" s="59" t="s">
        <v>160</v>
      </c>
      <c r="C162" s="33"/>
      <c r="D162" s="60"/>
      <c r="E162" s="60"/>
      <c r="F162" s="60">
        <v>1000</v>
      </c>
      <c r="G162" s="60"/>
      <c r="H162" s="60"/>
      <c r="I162" s="60">
        <v>0</v>
      </c>
      <c r="J162" s="60"/>
      <c r="K162" s="60"/>
      <c r="L162" s="57">
        <f t="shared" si="39"/>
        <v>1000</v>
      </c>
    </row>
    <row r="163" spans="1:12" s="58" customFormat="1" ht="13.8" x14ac:dyDescent="0.3">
      <c r="A163" s="59">
        <v>3295</v>
      </c>
      <c r="B163" s="59" t="s">
        <v>161</v>
      </c>
      <c r="C163" s="60">
        <f>C165</f>
        <v>10062.5</v>
      </c>
      <c r="D163" s="60"/>
      <c r="E163" s="60"/>
      <c r="F163" s="60">
        <f>SUM(F164:F165)</f>
        <v>1023</v>
      </c>
      <c r="G163" s="60"/>
      <c r="H163" s="60"/>
      <c r="I163" s="60">
        <v>0</v>
      </c>
      <c r="J163" s="60"/>
      <c r="K163" s="60"/>
      <c r="L163" s="57">
        <f t="shared" si="39"/>
        <v>11085.5</v>
      </c>
    </row>
    <row r="164" spans="1:12" s="58" customFormat="1" ht="13.8" x14ac:dyDescent="0.3">
      <c r="A164" s="59">
        <v>32951</v>
      </c>
      <c r="B164" s="59" t="s">
        <v>162</v>
      </c>
      <c r="C164" s="60">
        <v>0</v>
      </c>
      <c r="D164" s="60"/>
      <c r="E164" s="60"/>
      <c r="F164" s="60">
        <v>1023</v>
      </c>
      <c r="G164" s="60"/>
      <c r="H164" s="60"/>
      <c r="I164" s="60"/>
      <c r="J164" s="60"/>
      <c r="K164" s="60"/>
      <c r="L164" s="57">
        <f t="shared" si="39"/>
        <v>1023</v>
      </c>
    </row>
    <row r="165" spans="1:12" s="58" customFormat="1" ht="13.8" x14ac:dyDescent="0.3">
      <c r="A165" s="59">
        <v>32955</v>
      </c>
      <c r="B165" s="59" t="s">
        <v>163</v>
      </c>
      <c r="C165" s="60">
        <v>10062.5</v>
      </c>
      <c r="D165" s="60"/>
      <c r="E165" s="60"/>
      <c r="F165" s="60"/>
      <c r="G165" s="60"/>
      <c r="H165" s="60"/>
      <c r="I165" s="60"/>
      <c r="J165" s="60"/>
      <c r="K165" s="60"/>
      <c r="L165" s="57">
        <f t="shared" si="39"/>
        <v>10062.5</v>
      </c>
    </row>
    <row r="166" spans="1:12" s="58" customFormat="1" ht="13.8" x14ac:dyDescent="0.3">
      <c r="A166" s="59">
        <v>3299</v>
      </c>
      <c r="B166" s="59" t="s">
        <v>164</v>
      </c>
      <c r="C166" s="60">
        <f>C169+C167</f>
        <v>0</v>
      </c>
      <c r="D166" s="60">
        <f>D169</f>
        <v>8206</v>
      </c>
      <c r="E166" s="60">
        <f>E169</f>
        <v>212302</v>
      </c>
      <c r="F166" s="60">
        <f>F169</f>
        <v>7500</v>
      </c>
      <c r="G166" s="60">
        <f>G167+G168+G169</f>
        <v>0</v>
      </c>
      <c r="H166" s="60">
        <f>H169</f>
        <v>32033</v>
      </c>
      <c r="I166" s="60">
        <f>I169</f>
        <v>6500</v>
      </c>
      <c r="J166" s="60">
        <f>J169</f>
        <v>6700</v>
      </c>
      <c r="K166" s="60">
        <f>K169</f>
        <v>0</v>
      </c>
      <c r="L166" s="57">
        <f t="shared" si="39"/>
        <v>273241</v>
      </c>
    </row>
    <row r="167" spans="1:12" s="61" customFormat="1" ht="13.8" x14ac:dyDescent="0.3">
      <c r="A167" s="59">
        <v>32991</v>
      </c>
      <c r="B167" s="59" t="s">
        <v>165</v>
      </c>
      <c r="C167" s="32"/>
      <c r="D167" s="57"/>
      <c r="E167" s="57"/>
      <c r="F167" s="60">
        <v>0</v>
      </c>
      <c r="G167" s="57"/>
      <c r="H167" s="57"/>
      <c r="I167" s="57"/>
      <c r="J167" s="57"/>
      <c r="K167" s="57"/>
      <c r="L167" s="57">
        <f t="shared" si="39"/>
        <v>0</v>
      </c>
    </row>
    <row r="168" spans="1:12" s="61" customFormat="1" ht="13.8" x14ac:dyDescent="0.3">
      <c r="A168" s="59">
        <v>32998</v>
      </c>
      <c r="B168" s="59" t="s">
        <v>164</v>
      </c>
      <c r="C168" s="32"/>
      <c r="D168" s="57"/>
      <c r="E168" s="57"/>
      <c r="F168" s="60"/>
      <c r="G168" s="60">
        <v>0</v>
      </c>
      <c r="H168" s="57"/>
      <c r="I168" s="57"/>
      <c r="J168" s="57"/>
      <c r="K168" s="57"/>
      <c r="L168" s="57">
        <f t="shared" si="39"/>
        <v>0</v>
      </c>
    </row>
    <row r="169" spans="1:12" s="58" customFormat="1" ht="13.8" x14ac:dyDescent="0.3">
      <c r="A169" s="59">
        <v>32999</v>
      </c>
      <c r="B169" s="59" t="s">
        <v>164</v>
      </c>
      <c r="C169" s="33"/>
      <c r="D169" s="60">
        <v>8206</v>
      </c>
      <c r="E169" s="60">
        <v>212302</v>
      </c>
      <c r="F169" s="60">
        <v>7500</v>
      </c>
      <c r="G169" s="60"/>
      <c r="H169" s="60">
        <v>32033</v>
      </c>
      <c r="I169" s="60">
        <v>6500</v>
      </c>
      <c r="J169" s="60">
        <v>6700</v>
      </c>
      <c r="K169" s="60"/>
      <c r="L169" s="57">
        <f t="shared" si="39"/>
        <v>273241</v>
      </c>
    </row>
    <row r="170" spans="1:12" s="58" customFormat="1" ht="13.8" x14ac:dyDescent="0.3">
      <c r="A170" s="56">
        <v>34</v>
      </c>
      <c r="B170" s="56" t="s">
        <v>166</v>
      </c>
      <c r="C170" s="57">
        <f t="shared" ref="C170:K170" si="50">C171</f>
        <v>0</v>
      </c>
      <c r="D170" s="57">
        <f t="shared" si="50"/>
        <v>0</v>
      </c>
      <c r="E170" s="57">
        <f t="shared" si="50"/>
        <v>0</v>
      </c>
      <c r="F170" s="57">
        <f t="shared" si="50"/>
        <v>4000</v>
      </c>
      <c r="G170" s="57">
        <f t="shared" si="50"/>
        <v>0</v>
      </c>
      <c r="H170" s="57">
        <f t="shared" si="50"/>
        <v>0</v>
      </c>
      <c r="I170" s="57">
        <f t="shared" si="50"/>
        <v>0</v>
      </c>
      <c r="J170" s="57">
        <f t="shared" si="50"/>
        <v>0</v>
      </c>
      <c r="K170" s="57">
        <f t="shared" si="50"/>
        <v>0</v>
      </c>
      <c r="L170" s="57">
        <f t="shared" si="39"/>
        <v>4000</v>
      </c>
    </row>
    <row r="171" spans="1:12" s="58" customFormat="1" ht="13.8" x14ac:dyDescent="0.3">
      <c r="A171" s="56">
        <v>343</v>
      </c>
      <c r="B171" s="56" t="s">
        <v>167</v>
      </c>
      <c r="C171" s="57">
        <f t="shared" ref="C171:K171" si="51">SUM(C172+C174)</f>
        <v>0</v>
      </c>
      <c r="D171" s="57">
        <f t="shared" si="51"/>
        <v>0</v>
      </c>
      <c r="E171" s="57">
        <f t="shared" si="51"/>
        <v>0</v>
      </c>
      <c r="F171" s="57">
        <f t="shared" si="51"/>
        <v>4000</v>
      </c>
      <c r="G171" s="57">
        <f t="shared" si="51"/>
        <v>0</v>
      </c>
      <c r="H171" s="57">
        <f t="shared" si="51"/>
        <v>0</v>
      </c>
      <c r="I171" s="57">
        <f t="shared" si="51"/>
        <v>0</v>
      </c>
      <c r="J171" s="57">
        <f t="shared" si="51"/>
        <v>0</v>
      </c>
      <c r="K171" s="57">
        <f t="shared" si="51"/>
        <v>0</v>
      </c>
      <c r="L171" s="57">
        <f t="shared" si="39"/>
        <v>4000</v>
      </c>
    </row>
    <row r="172" spans="1:12" s="58" customFormat="1" ht="13.8" x14ac:dyDescent="0.3">
      <c r="A172" s="59">
        <v>3431</v>
      </c>
      <c r="B172" s="59" t="s">
        <v>168</v>
      </c>
      <c r="C172" s="60">
        <v>0</v>
      </c>
      <c r="D172" s="60">
        <f>D173</f>
        <v>0</v>
      </c>
      <c r="E172" s="60"/>
      <c r="F172" s="60">
        <f t="shared" ref="F172:K172" si="52">F173</f>
        <v>4000</v>
      </c>
      <c r="G172" s="60">
        <f t="shared" si="52"/>
        <v>0</v>
      </c>
      <c r="H172" s="60">
        <f t="shared" si="52"/>
        <v>0</v>
      </c>
      <c r="I172" s="60">
        <f t="shared" si="52"/>
        <v>0</v>
      </c>
      <c r="J172" s="60">
        <f t="shared" si="52"/>
        <v>0</v>
      </c>
      <c r="K172" s="60">
        <f t="shared" si="52"/>
        <v>0</v>
      </c>
      <c r="L172" s="57">
        <f t="shared" si="39"/>
        <v>4000</v>
      </c>
    </row>
    <row r="173" spans="1:12" s="58" customFormat="1" ht="13.8" x14ac:dyDescent="0.3">
      <c r="A173" s="59">
        <v>34311</v>
      </c>
      <c r="B173" s="59" t="s">
        <v>168</v>
      </c>
      <c r="C173" s="33"/>
      <c r="D173" s="60"/>
      <c r="E173" s="60"/>
      <c r="F173" s="60">
        <v>4000</v>
      </c>
      <c r="G173" s="60"/>
      <c r="H173" s="60"/>
      <c r="I173" s="60">
        <v>0</v>
      </c>
      <c r="J173" s="60"/>
      <c r="K173" s="60"/>
      <c r="L173" s="57">
        <f t="shared" si="39"/>
        <v>4000</v>
      </c>
    </row>
    <row r="174" spans="1:12" s="58" customFormat="1" ht="13.8" x14ac:dyDescent="0.3">
      <c r="A174" s="59">
        <v>3433</v>
      </c>
      <c r="B174" s="59" t="s">
        <v>169</v>
      </c>
      <c r="C174" s="60">
        <f>SUM(C175:C176)</f>
        <v>0</v>
      </c>
      <c r="D174" s="60">
        <f>SUM(D175:D176)</f>
        <v>0</v>
      </c>
      <c r="E174" s="60">
        <f t="shared" ref="E174:K174" si="53">SUM(E175:E176)</f>
        <v>0</v>
      </c>
      <c r="F174" s="60">
        <f t="shared" si="53"/>
        <v>0</v>
      </c>
      <c r="G174" s="60">
        <f t="shared" si="53"/>
        <v>0</v>
      </c>
      <c r="H174" s="60">
        <f t="shared" si="53"/>
        <v>0</v>
      </c>
      <c r="I174" s="60">
        <f t="shared" si="53"/>
        <v>0</v>
      </c>
      <c r="J174" s="60">
        <f t="shared" si="53"/>
        <v>0</v>
      </c>
      <c r="K174" s="60">
        <f t="shared" si="53"/>
        <v>0</v>
      </c>
      <c r="L174" s="57">
        <f t="shared" si="39"/>
        <v>0</v>
      </c>
    </row>
    <row r="175" spans="1:12" s="58" customFormat="1" ht="13.8" x14ac:dyDescent="0.3">
      <c r="A175" s="59">
        <v>34339</v>
      </c>
      <c r="B175" s="59" t="s">
        <v>169</v>
      </c>
      <c r="C175" s="33">
        <v>0</v>
      </c>
      <c r="D175" s="60"/>
      <c r="E175" s="60"/>
      <c r="F175" s="60">
        <v>0</v>
      </c>
      <c r="G175" s="60"/>
      <c r="H175" s="60">
        <v>0</v>
      </c>
      <c r="I175" s="60">
        <v>0</v>
      </c>
      <c r="J175" s="60"/>
      <c r="K175" s="60"/>
      <c r="L175" s="57">
        <f t="shared" si="39"/>
        <v>0</v>
      </c>
    </row>
    <row r="176" spans="1:12" s="58" customFormat="1" ht="13.8" x14ac:dyDescent="0.3">
      <c r="A176" s="59">
        <v>34349</v>
      </c>
      <c r="B176" s="59" t="s">
        <v>170</v>
      </c>
      <c r="C176" s="33" t="s">
        <v>171</v>
      </c>
      <c r="D176" s="60"/>
      <c r="E176" s="60">
        <v>0</v>
      </c>
      <c r="F176" s="60"/>
      <c r="G176" s="60"/>
      <c r="H176" s="60"/>
      <c r="I176" s="60">
        <v>0</v>
      </c>
      <c r="J176" s="60"/>
      <c r="K176" s="60"/>
      <c r="L176" s="57">
        <f t="shared" si="39"/>
        <v>0</v>
      </c>
    </row>
    <row r="177" spans="1:26" s="58" customFormat="1" ht="13.8" x14ac:dyDescent="0.3">
      <c r="A177" s="56">
        <v>37</v>
      </c>
      <c r="B177" s="59" t="s">
        <v>172</v>
      </c>
      <c r="C177" s="32">
        <f>C178</f>
        <v>123251</v>
      </c>
      <c r="D177" s="32">
        <f>D178</f>
        <v>134323</v>
      </c>
      <c r="E177" s="60"/>
      <c r="F177" s="60"/>
      <c r="G177" s="60"/>
      <c r="H177" s="60"/>
      <c r="I177" s="60"/>
      <c r="J177" s="60"/>
      <c r="K177" s="60"/>
      <c r="L177" s="57">
        <f t="shared" si="39"/>
        <v>257574</v>
      </c>
    </row>
    <row r="178" spans="1:26" s="58" customFormat="1" ht="13.8" x14ac:dyDescent="0.3">
      <c r="A178" s="56">
        <v>372</v>
      </c>
      <c r="B178" s="59" t="s">
        <v>173</v>
      </c>
      <c r="C178" s="32">
        <f>C179</f>
        <v>123251</v>
      </c>
      <c r="D178" s="32">
        <f>D179</f>
        <v>134323</v>
      </c>
      <c r="E178" s="60"/>
      <c r="F178" s="60"/>
      <c r="G178" s="60"/>
      <c r="H178" s="60"/>
      <c r="I178" s="60"/>
      <c r="J178" s="60"/>
      <c r="K178" s="60"/>
      <c r="L178" s="57">
        <f t="shared" si="39"/>
        <v>257574</v>
      </c>
    </row>
    <row r="179" spans="1:26" s="58" customFormat="1" ht="13.8" x14ac:dyDescent="0.3">
      <c r="A179" s="59">
        <v>3722</v>
      </c>
      <c r="B179" s="59" t="s">
        <v>174</v>
      </c>
      <c r="C179" s="33">
        <v>123251</v>
      </c>
      <c r="D179" s="60">
        <v>134323</v>
      </c>
      <c r="E179" s="60"/>
      <c r="F179" s="60"/>
      <c r="G179" s="60"/>
      <c r="H179" s="60"/>
      <c r="I179" s="60"/>
      <c r="J179" s="60"/>
      <c r="K179" s="60"/>
      <c r="L179" s="57">
        <f t="shared" si="39"/>
        <v>257574</v>
      </c>
    </row>
    <row r="180" spans="1:26" s="68" customFormat="1" ht="13.8" x14ac:dyDescent="0.3">
      <c r="A180" s="66"/>
      <c r="B180" s="66" t="s">
        <v>175</v>
      </c>
      <c r="C180" s="67">
        <f t="shared" ref="C180:K180" si="54">C64</f>
        <v>8786408.5</v>
      </c>
      <c r="D180" s="67">
        <f t="shared" si="54"/>
        <v>164388</v>
      </c>
      <c r="E180" s="67">
        <f t="shared" si="54"/>
        <v>233802</v>
      </c>
      <c r="F180" s="67">
        <f t="shared" si="54"/>
        <v>1157110</v>
      </c>
      <c r="G180" s="67">
        <f t="shared" si="54"/>
        <v>0</v>
      </c>
      <c r="H180" s="67">
        <f t="shared" si="54"/>
        <v>281913</v>
      </c>
      <c r="I180" s="67">
        <f t="shared" si="54"/>
        <v>39000</v>
      </c>
      <c r="J180" s="67">
        <f t="shared" si="54"/>
        <v>6700</v>
      </c>
      <c r="K180" s="67">
        <f t="shared" si="54"/>
        <v>0</v>
      </c>
      <c r="L180" s="67">
        <f t="shared" si="39"/>
        <v>10669321.5</v>
      </c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spans="1:26" s="58" customFormat="1" ht="13.8" x14ac:dyDescent="0.3">
      <c r="A181" s="69"/>
      <c r="B181" s="69"/>
      <c r="C181" s="70"/>
      <c r="D181" s="71"/>
      <c r="E181" s="71"/>
      <c r="F181" s="70"/>
      <c r="G181" s="70"/>
      <c r="H181" s="71"/>
      <c r="I181" s="71"/>
      <c r="J181" s="71"/>
      <c r="K181" s="71"/>
    </row>
    <row r="182" spans="1:26" s="58" customFormat="1" ht="13.8" x14ac:dyDescent="0.3">
      <c r="A182" s="69"/>
      <c r="B182" s="72" t="s">
        <v>176</v>
      </c>
      <c r="C182" s="70"/>
      <c r="D182" s="71"/>
      <c r="E182" s="71"/>
      <c r="F182" s="70"/>
      <c r="G182" s="70"/>
      <c r="H182" s="71"/>
      <c r="I182" s="71"/>
      <c r="J182" s="71"/>
      <c r="K182" s="71"/>
    </row>
    <row r="183" spans="1:26" s="58" customFormat="1" ht="13.8" x14ac:dyDescent="0.3">
      <c r="A183" s="66">
        <v>4</v>
      </c>
      <c r="B183" s="66" t="s">
        <v>177</v>
      </c>
      <c r="C183" s="67">
        <f>C184</f>
        <v>147507</v>
      </c>
      <c r="D183" s="67">
        <f t="shared" ref="D183:K183" si="55">D184</f>
        <v>46699</v>
      </c>
      <c r="E183" s="67">
        <f t="shared" si="55"/>
        <v>0</v>
      </c>
      <c r="F183" s="67">
        <f t="shared" si="55"/>
        <v>5000</v>
      </c>
      <c r="G183" s="67">
        <f>G198</f>
        <v>0</v>
      </c>
      <c r="H183" s="67">
        <f t="shared" si="55"/>
        <v>0</v>
      </c>
      <c r="I183" s="67">
        <f t="shared" si="55"/>
        <v>3000</v>
      </c>
      <c r="J183" s="67">
        <f t="shared" si="55"/>
        <v>0</v>
      </c>
      <c r="K183" s="67">
        <f t="shared" si="55"/>
        <v>6000</v>
      </c>
      <c r="L183" s="67">
        <f>SUM(C183:K183)</f>
        <v>208206</v>
      </c>
    </row>
    <row r="184" spans="1:26" s="58" customFormat="1" ht="13.8" x14ac:dyDescent="0.3">
      <c r="A184" s="56">
        <v>42</v>
      </c>
      <c r="B184" s="56" t="s">
        <v>178</v>
      </c>
      <c r="C184" s="60">
        <f>SUM(C185+C195+C199)</f>
        <v>147507</v>
      </c>
      <c r="D184" s="60">
        <f>D185+D195</f>
        <v>46699</v>
      </c>
      <c r="E184" s="60">
        <f>E185+E195</f>
        <v>0</v>
      </c>
      <c r="F184" s="60">
        <f t="shared" ref="F184:K184" si="56">F185+F195</f>
        <v>5000</v>
      </c>
      <c r="G184" s="60">
        <f t="shared" si="56"/>
        <v>0</v>
      </c>
      <c r="H184" s="60">
        <f t="shared" si="56"/>
        <v>0</v>
      </c>
      <c r="I184" s="60">
        <f t="shared" si="56"/>
        <v>3000</v>
      </c>
      <c r="J184" s="60">
        <f t="shared" si="56"/>
        <v>0</v>
      </c>
      <c r="K184" s="60">
        <f t="shared" si="56"/>
        <v>6000</v>
      </c>
      <c r="L184" s="57">
        <f t="shared" ref="L184:L202" si="57">SUM(C184:K184)</f>
        <v>208206</v>
      </c>
    </row>
    <row r="185" spans="1:26" s="74" customFormat="1" ht="13.8" x14ac:dyDescent="0.3">
      <c r="A185" s="56">
        <v>422</v>
      </c>
      <c r="B185" s="56" t="s">
        <v>179</v>
      </c>
      <c r="C185" s="73">
        <f>C186+C193</f>
        <v>47500</v>
      </c>
      <c r="D185" s="73">
        <f>D186+D193</f>
        <v>46699</v>
      </c>
      <c r="E185" s="73">
        <f>E186+E193</f>
        <v>0</v>
      </c>
      <c r="F185" s="73">
        <f t="shared" ref="F185:K185" si="58">F186+F193</f>
        <v>0</v>
      </c>
      <c r="G185" s="73">
        <f t="shared" si="58"/>
        <v>0</v>
      </c>
      <c r="H185" s="73">
        <f t="shared" si="58"/>
        <v>0</v>
      </c>
      <c r="I185" s="73">
        <f t="shared" si="58"/>
        <v>3000</v>
      </c>
      <c r="J185" s="73">
        <f t="shared" si="58"/>
        <v>0</v>
      </c>
      <c r="K185" s="73">
        <f t="shared" si="58"/>
        <v>6000</v>
      </c>
      <c r="L185" s="57">
        <f t="shared" si="57"/>
        <v>103199</v>
      </c>
    </row>
    <row r="186" spans="1:26" s="74" customFormat="1" ht="13.8" x14ac:dyDescent="0.3">
      <c r="A186" s="59">
        <v>4221</v>
      </c>
      <c r="B186" s="59" t="s">
        <v>180</v>
      </c>
      <c r="C186" s="60">
        <f t="shared" ref="C186:K186" si="59">C187+C188+C189</f>
        <v>47500</v>
      </c>
      <c r="D186" s="60">
        <f t="shared" si="59"/>
        <v>0</v>
      </c>
      <c r="E186" s="60">
        <f t="shared" si="59"/>
        <v>0</v>
      </c>
      <c r="F186" s="60">
        <f t="shared" si="59"/>
        <v>0</v>
      </c>
      <c r="G186" s="60">
        <f t="shared" si="59"/>
        <v>0</v>
      </c>
      <c r="H186" s="60">
        <f t="shared" si="59"/>
        <v>0</v>
      </c>
      <c r="I186" s="60">
        <f t="shared" si="59"/>
        <v>0</v>
      </c>
      <c r="J186" s="60">
        <f t="shared" si="59"/>
        <v>0</v>
      </c>
      <c r="K186" s="60">
        <f t="shared" si="59"/>
        <v>0</v>
      </c>
      <c r="L186" s="57">
        <f t="shared" si="57"/>
        <v>47500</v>
      </c>
    </row>
    <row r="187" spans="1:26" s="76" customFormat="1" ht="13.8" x14ac:dyDescent="0.3">
      <c r="A187" s="59">
        <v>42211</v>
      </c>
      <c r="B187" s="59" t="s">
        <v>181</v>
      </c>
      <c r="C187" s="33">
        <v>47500</v>
      </c>
      <c r="D187" s="60"/>
      <c r="E187" s="75">
        <v>0</v>
      </c>
      <c r="F187" s="60"/>
      <c r="G187" s="60"/>
      <c r="H187" s="60"/>
      <c r="I187" s="60"/>
      <c r="J187" s="60"/>
      <c r="K187" s="60"/>
      <c r="L187" s="57">
        <f t="shared" si="57"/>
        <v>47500</v>
      </c>
    </row>
    <row r="188" spans="1:26" s="58" customFormat="1" ht="13.8" x14ac:dyDescent="0.3">
      <c r="A188" s="59">
        <v>42212</v>
      </c>
      <c r="B188" s="59" t="s">
        <v>182</v>
      </c>
      <c r="C188" s="33"/>
      <c r="D188" s="60"/>
      <c r="E188" s="75"/>
      <c r="F188" s="60"/>
      <c r="G188" s="60"/>
      <c r="H188" s="60"/>
      <c r="I188" s="60"/>
      <c r="J188" s="60"/>
      <c r="K188" s="60"/>
      <c r="L188" s="57">
        <f t="shared" si="57"/>
        <v>0</v>
      </c>
    </row>
    <row r="189" spans="1:26" s="58" customFormat="1" ht="15" customHeight="1" x14ac:dyDescent="0.3">
      <c r="A189" s="59">
        <v>42219</v>
      </c>
      <c r="B189" s="59" t="s">
        <v>183</v>
      </c>
      <c r="C189" s="33"/>
      <c r="D189" s="60"/>
      <c r="E189" s="75"/>
      <c r="F189" s="60"/>
      <c r="G189" s="60"/>
      <c r="H189" s="60"/>
      <c r="I189" s="60"/>
      <c r="J189" s="60"/>
      <c r="K189" s="60"/>
      <c r="L189" s="57">
        <f t="shared" si="57"/>
        <v>0</v>
      </c>
    </row>
    <row r="190" spans="1:26" s="58" customFormat="1" ht="12.75" hidden="1" customHeight="1" x14ac:dyDescent="0.3">
      <c r="A190" s="56">
        <v>424</v>
      </c>
      <c r="B190" s="56" t="s">
        <v>184</v>
      </c>
      <c r="C190" s="57">
        <f>C191</f>
        <v>0</v>
      </c>
      <c r="D190" s="57">
        <f>D191</f>
        <v>0</v>
      </c>
      <c r="E190" s="73"/>
      <c r="F190" s="57">
        <f t="shared" ref="F190:K190" si="60">F191</f>
        <v>1000</v>
      </c>
      <c r="G190" s="57">
        <f t="shared" si="60"/>
        <v>0</v>
      </c>
      <c r="H190" s="57">
        <f t="shared" si="60"/>
        <v>0</v>
      </c>
      <c r="I190" s="57">
        <f t="shared" si="60"/>
        <v>0</v>
      </c>
      <c r="J190" s="57">
        <f t="shared" si="60"/>
        <v>0</v>
      </c>
      <c r="K190" s="57">
        <f t="shared" si="60"/>
        <v>300</v>
      </c>
      <c r="L190" s="57">
        <f t="shared" si="57"/>
        <v>1300</v>
      </c>
    </row>
    <row r="191" spans="1:26" s="58" customFormat="1" ht="12.75" hidden="1" customHeight="1" x14ac:dyDescent="0.3">
      <c r="A191" s="59">
        <v>4241</v>
      </c>
      <c r="B191" s="59" t="s">
        <v>185</v>
      </c>
      <c r="C191" s="33"/>
      <c r="D191" s="60"/>
      <c r="E191" s="75"/>
      <c r="F191" s="60">
        <v>1000</v>
      </c>
      <c r="G191" s="60"/>
      <c r="H191" s="60"/>
      <c r="I191" s="60"/>
      <c r="J191" s="60"/>
      <c r="K191" s="60">
        <v>300</v>
      </c>
      <c r="L191" s="57">
        <f t="shared" si="57"/>
        <v>1300</v>
      </c>
    </row>
    <row r="192" spans="1:26" s="58" customFormat="1" ht="12" hidden="1" customHeight="1" x14ac:dyDescent="0.3">
      <c r="A192" s="56">
        <v>427</v>
      </c>
      <c r="B192" s="56" t="s">
        <v>186</v>
      </c>
      <c r="C192" s="73">
        <f t="shared" ref="C192:K193" si="61">C193</f>
        <v>0</v>
      </c>
      <c r="D192" s="73">
        <f t="shared" si="61"/>
        <v>46699</v>
      </c>
      <c r="E192" s="73"/>
      <c r="F192" s="73">
        <f t="shared" si="61"/>
        <v>0</v>
      </c>
      <c r="G192" s="73">
        <f t="shared" si="61"/>
        <v>0</v>
      </c>
      <c r="H192" s="73">
        <f t="shared" si="61"/>
        <v>0</v>
      </c>
      <c r="I192" s="73">
        <f t="shared" si="61"/>
        <v>3000</v>
      </c>
      <c r="J192" s="73">
        <f t="shared" si="61"/>
        <v>0</v>
      </c>
      <c r="K192" s="73">
        <f t="shared" si="61"/>
        <v>6000</v>
      </c>
      <c r="L192" s="57">
        <f t="shared" si="57"/>
        <v>55699</v>
      </c>
    </row>
    <row r="193" spans="1:12" s="61" customFormat="1" ht="14.25" customHeight="1" x14ac:dyDescent="0.3">
      <c r="A193" s="59">
        <v>4273</v>
      </c>
      <c r="B193" s="59" t="s">
        <v>187</v>
      </c>
      <c r="C193" s="60">
        <v>0</v>
      </c>
      <c r="D193" s="60">
        <f t="shared" si="61"/>
        <v>46699</v>
      </c>
      <c r="E193" s="60">
        <f t="shared" si="61"/>
        <v>0</v>
      </c>
      <c r="F193" s="60">
        <f>F194</f>
        <v>0</v>
      </c>
      <c r="G193" s="60">
        <f t="shared" si="61"/>
        <v>0</v>
      </c>
      <c r="H193" s="60">
        <f t="shared" si="61"/>
        <v>0</v>
      </c>
      <c r="I193" s="60">
        <f t="shared" si="61"/>
        <v>3000</v>
      </c>
      <c r="J193" s="60">
        <f t="shared" si="61"/>
        <v>0</v>
      </c>
      <c r="K193" s="60">
        <f>K194</f>
        <v>6000</v>
      </c>
      <c r="L193" s="57">
        <f t="shared" si="57"/>
        <v>55699</v>
      </c>
    </row>
    <row r="194" spans="1:12" s="61" customFormat="1" ht="14.25" customHeight="1" x14ac:dyDescent="0.3">
      <c r="A194" s="59">
        <v>42273</v>
      </c>
      <c r="B194" s="59" t="s">
        <v>188</v>
      </c>
      <c r="C194" s="60">
        <v>0</v>
      </c>
      <c r="D194" s="60">
        <v>46699</v>
      </c>
      <c r="E194" s="75"/>
      <c r="F194" s="60">
        <v>0</v>
      </c>
      <c r="G194" s="60"/>
      <c r="H194" s="60"/>
      <c r="I194" s="60">
        <v>3000</v>
      </c>
      <c r="J194" s="60">
        <v>0</v>
      </c>
      <c r="K194" s="60">
        <v>6000</v>
      </c>
      <c r="L194" s="57">
        <f t="shared" si="57"/>
        <v>55699</v>
      </c>
    </row>
    <row r="195" spans="1:12" s="61" customFormat="1" ht="14.25" customHeight="1" x14ac:dyDescent="0.3">
      <c r="A195" s="56">
        <v>424</v>
      </c>
      <c r="B195" s="56" t="s">
        <v>189</v>
      </c>
      <c r="C195" s="57">
        <f>C196</f>
        <v>100007</v>
      </c>
      <c r="D195" s="57">
        <f>D196</f>
        <v>0</v>
      </c>
      <c r="E195" s="73"/>
      <c r="F195" s="57">
        <f t="shared" ref="F195:K196" si="62">F196</f>
        <v>5000</v>
      </c>
      <c r="G195" s="57">
        <f t="shared" si="62"/>
        <v>0</v>
      </c>
      <c r="H195" s="57">
        <f t="shared" si="62"/>
        <v>0</v>
      </c>
      <c r="I195" s="57">
        <f t="shared" si="62"/>
        <v>0</v>
      </c>
      <c r="J195" s="57">
        <f t="shared" si="62"/>
        <v>0</v>
      </c>
      <c r="K195" s="57">
        <f t="shared" si="62"/>
        <v>0</v>
      </c>
      <c r="L195" s="57">
        <f t="shared" si="57"/>
        <v>105007</v>
      </c>
    </row>
    <row r="196" spans="1:12" s="61" customFormat="1" ht="14.25" customHeight="1" x14ac:dyDescent="0.3">
      <c r="A196" s="59">
        <v>4241</v>
      </c>
      <c r="B196" s="59" t="s">
        <v>190</v>
      </c>
      <c r="C196" s="60">
        <f>C197</f>
        <v>100007</v>
      </c>
      <c r="D196" s="60">
        <f>D197</f>
        <v>0</v>
      </c>
      <c r="E196" s="60">
        <f>E197</f>
        <v>0</v>
      </c>
      <c r="F196" s="60">
        <f t="shared" si="62"/>
        <v>5000</v>
      </c>
      <c r="G196" s="60">
        <f t="shared" si="62"/>
        <v>0</v>
      </c>
      <c r="H196" s="60">
        <f t="shared" si="62"/>
        <v>0</v>
      </c>
      <c r="I196" s="60">
        <f t="shared" si="62"/>
        <v>0</v>
      </c>
      <c r="J196" s="60">
        <f t="shared" si="62"/>
        <v>0</v>
      </c>
      <c r="K196" s="60">
        <f t="shared" si="62"/>
        <v>0</v>
      </c>
      <c r="L196" s="57">
        <f t="shared" si="57"/>
        <v>105007</v>
      </c>
    </row>
    <row r="197" spans="1:12" s="61" customFormat="1" ht="14.25" customHeight="1" x14ac:dyDescent="0.3">
      <c r="A197" s="59">
        <v>42411</v>
      </c>
      <c r="B197" s="59" t="s">
        <v>190</v>
      </c>
      <c r="C197" s="60">
        <v>100007</v>
      </c>
      <c r="D197" s="60"/>
      <c r="E197" s="75"/>
      <c r="F197" s="60">
        <v>5000</v>
      </c>
      <c r="G197" s="60"/>
      <c r="H197" s="60"/>
      <c r="I197" s="60">
        <v>0</v>
      </c>
      <c r="J197" s="60">
        <v>0</v>
      </c>
      <c r="K197" s="60">
        <v>0</v>
      </c>
      <c r="L197" s="57">
        <f t="shared" si="57"/>
        <v>105007</v>
      </c>
    </row>
    <row r="198" spans="1:12" s="61" customFormat="1" ht="14.25" customHeight="1" x14ac:dyDescent="0.3">
      <c r="A198" s="59">
        <v>45</v>
      </c>
      <c r="B198" s="59" t="s">
        <v>191</v>
      </c>
      <c r="C198" s="60"/>
      <c r="D198" s="60">
        <v>0</v>
      </c>
      <c r="E198" s="75"/>
      <c r="F198" s="60"/>
      <c r="G198" s="60">
        <v>0</v>
      </c>
      <c r="H198" s="60"/>
      <c r="I198" s="60"/>
      <c r="J198" s="60"/>
      <c r="K198" s="60"/>
      <c r="L198" s="57">
        <f t="shared" si="57"/>
        <v>0</v>
      </c>
    </row>
    <row r="199" spans="1:12" s="61" customFormat="1" ht="14.25" customHeight="1" x14ac:dyDescent="0.3">
      <c r="A199" s="59">
        <v>451</v>
      </c>
      <c r="B199" s="59" t="s">
        <v>192</v>
      </c>
      <c r="C199" s="60"/>
      <c r="D199" s="60">
        <v>0</v>
      </c>
      <c r="E199" s="75"/>
      <c r="F199" s="60"/>
      <c r="G199" s="60"/>
      <c r="H199" s="60"/>
      <c r="I199" s="60"/>
      <c r="J199" s="60"/>
      <c r="K199" s="60"/>
      <c r="L199" s="57">
        <f t="shared" si="57"/>
        <v>0</v>
      </c>
    </row>
    <row r="200" spans="1:12" s="61" customFormat="1" ht="14.25" customHeight="1" x14ac:dyDescent="0.3">
      <c r="A200" s="59">
        <v>92</v>
      </c>
      <c r="B200" s="59" t="s">
        <v>193</v>
      </c>
      <c r="C200" s="60">
        <f t="shared" ref="C200:K200" si="63">C201</f>
        <v>5400</v>
      </c>
      <c r="D200" s="60">
        <f t="shared" si="63"/>
        <v>0</v>
      </c>
      <c r="E200" s="60">
        <f t="shared" si="63"/>
        <v>0</v>
      </c>
      <c r="F200" s="60">
        <f t="shared" si="63"/>
        <v>0</v>
      </c>
      <c r="G200" s="60">
        <f t="shared" si="63"/>
        <v>0</v>
      </c>
      <c r="H200" s="60">
        <f t="shared" si="63"/>
        <v>0</v>
      </c>
      <c r="I200" s="60">
        <f t="shared" si="63"/>
        <v>0</v>
      </c>
      <c r="J200" s="60">
        <f t="shared" si="63"/>
        <v>0</v>
      </c>
      <c r="K200" s="60">
        <f t="shared" si="63"/>
        <v>0</v>
      </c>
      <c r="L200" s="57">
        <f t="shared" si="57"/>
        <v>5400</v>
      </c>
    </row>
    <row r="201" spans="1:12" s="61" customFormat="1" ht="14.25" customHeight="1" x14ac:dyDescent="0.3">
      <c r="A201" s="59">
        <v>9222</v>
      </c>
      <c r="B201" s="59" t="s">
        <v>194</v>
      </c>
      <c r="C201" s="60">
        <v>5400</v>
      </c>
      <c r="D201" s="60"/>
      <c r="E201" s="75"/>
      <c r="F201" s="60"/>
      <c r="G201" s="60">
        <v>0</v>
      </c>
      <c r="H201" s="60">
        <v>0</v>
      </c>
      <c r="I201" s="60">
        <v>0</v>
      </c>
      <c r="J201" s="60">
        <v>0</v>
      </c>
      <c r="K201" s="60">
        <v>0</v>
      </c>
      <c r="L201" s="57">
        <f t="shared" si="57"/>
        <v>5400</v>
      </c>
    </row>
    <row r="202" spans="1:12" s="58" customFormat="1" ht="13.8" x14ac:dyDescent="0.3">
      <c r="A202" s="59"/>
      <c r="B202" s="56" t="s">
        <v>195</v>
      </c>
      <c r="C202" s="57">
        <f>C180+C183</f>
        <v>8933915.5</v>
      </c>
      <c r="D202" s="57">
        <f t="shared" ref="D202:K202" si="64">D180+D183</f>
        <v>211087</v>
      </c>
      <c r="E202" s="57">
        <f t="shared" si="64"/>
        <v>233802</v>
      </c>
      <c r="F202" s="57">
        <f t="shared" si="64"/>
        <v>1162110</v>
      </c>
      <c r="G202" s="57">
        <f t="shared" si="64"/>
        <v>0</v>
      </c>
      <c r="H202" s="57">
        <f t="shared" si="64"/>
        <v>281913</v>
      </c>
      <c r="I202" s="57">
        <f t="shared" si="64"/>
        <v>42000</v>
      </c>
      <c r="J202" s="57">
        <f t="shared" si="64"/>
        <v>6700</v>
      </c>
      <c r="K202" s="57">
        <f t="shared" si="64"/>
        <v>6000</v>
      </c>
      <c r="L202" s="57">
        <f t="shared" si="57"/>
        <v>10877527.5</v>
      </c>
    </row>
    <row r="203" spans="1:12" s="58" customFormat="1" ht="13.8" x14ac:dyDescent="0.3">
      <c r="A203" s="77"/>
      <c r="B203" s="66" t="s">
        <v>196</v>
      </c>
      <c r="C203" s="67">
        <f>SUM(C201+C202)</f>
        <v>8939315.5</v>
      </c>
      <c r="D203" s="67">
        <f t="shared" ref="D203:K203" si="65">SUM(D201+D202)</f>
        <v>211087</v>
      </c>
      <c r="E203" s="67">
        <f t="shared" si="65"/>
        <v>233802</v>
      </c>
      <c r="F203" s="67">
        <f t="shared" si="65"/>
        <v>1162110</v>
      </c>
      <c r="G203" s="67">
        <f t="shared" si="65"/>
        <v>0</v>
      </c>
      <c r="H203" s="67">
        <f t="shared" si="65"/>
        <v>281913</v>
      </c>
      <c r="I203" s="67">
        <f t="shared" si="65"/>
        <v>42000</v>
      </c>
      <c r="J203" s="67">
        <f t="shared" si="65"/>
        <v>6700</v>
      </c>
      <c r="K203" s="67">
        <f t="shared" si="65"/>
        <v>6000</v>
      </c>
      <c r="L203" s="67">
        <f>SUM(C203:K203)</f>
        <v>10882927.5</v>
      </c>
    </row>
    <row r="204" spans="1:12" s="58" customFormat="1" ht="13.8" x14ac:dyDescent="0.3">
      <c r="A204" s="72"/>
      <c r="B204" s="72"/>
      <c r="C204" s="71"/>
      <c r="D204" s="71"/>
      <c r="E204" s="71"/>
      <c r="F204" s="71"/>
      <c r="G204" s="71"/>
      <c r="H204" s="71"/>
      <c r="I204" s="71"/>
      <c r="J204" s="71"/>
      <c r="K204" s="71"/>
      <c r="L204" s="78"/>
    </row>
    <row r="205" spans="1:12" s="58" customFormat="1" ht="13.8" x14ac:dyDescent="0.3">
      <c r="B205" s="78" t="s">
        <v>197</v>
      </c>
      <c r="K205" s="58" t="s">
        <v>198</v>
      </c>
    </row>
    <row r="206" spans="1:12" s="58" customFormat="1" ht="13.8" x14ac:dyDescent="0.3">
      <c r="B206" s="78"/>
      <c r="K206" s="58" t="s">
        <v>199</v>
      </c>
    </row>
    <row r="207" spans="1:12" s="58" customFormat="1" ht="13.8" x14ac:dyDescent="0.3">
      <c r="B207" s="78" t="s">
        <v>29</v>
      </c>
    </row>
    <row r="208" spans="1:12" s="61" customFormat="1" ht="13.8" x14ac:dyDescent="0.3">
      <c r="B208" s="78" t="s">
        <v>29</v>
      </c>
    </row>
    <row r="209" spans="1:12" s="58" customFormat="1" ht="13.8" x14ac:dyDescent="0.3">
      <c r="B209" s="78"/>
    </row>
    <row r="210" spans="1:12" s="58" customFormat="1" ht="13.8" x14ac:dyDescent="0.3">
      <c r="B210" s="78" t="s">
        <v>29</v>
      </c>
    </row>
    <row r="211" spans="1:12" s="58" customFormat="1" ht="13.8" x14ac:dyDescent="0.3">
      <c r="B211" s="78" t="s">
        <v>29</v>
      </c>
    </row>
    <row r="212" spans="1:12" s="58" customFormat="1" ht="13.8" x14ac:dyDescent="0.3"/>
    <row r="213" spans="1:12" s="58" customFormat="1" ht="13.8" x14ac:dyDescent="0.3">
      <c r="A213" s="72"/>
      <c r="C213" s="71"/>
      <c r="D213" s="71"/>
      <c r="E213" s="71"/>
      <c r="F213" s="71"/>
      <c r="G213" s="71"/>
      <c r="H213" s="71"/>
      <c r="I213" s="71"/>
      <c r="J213" s="71"/>
      <c r="K213" s="71"/>
      <c r="L213" s="78"/>
    </row>
    <row r="214" spans="1:12" s="58" customFormat="1" ht="13.8" x14ac:dyDescent="0.3">
      <c r="A214" s="72"/>
      <c r="C214" s="71"/>
      <c r="D214" s="71"/>
      <c r="E214" s="71"/>
      <c r="F214" s="71"/>
      <c r="G214" s="71"/>
      <c r="H214" s="71"/>
      <c r="I214" s="71"/>
      <c r="J214" s="71"/>
      <c r="K214" s="71"/>
      <c r="L214" s="78"/>
    </row>
    <row r="215" spans="1:12" s="58" customFormat="1" ht="13.8" x14ac:dyDescent="0.3">
      <c r="A215" s="78"/>
      <c r="L215" s="78"/>
    </row>
    <row r="216" spans="1:12" s="58" customFormat="1" ht="13.8" x14ac:dyDescent="0.3">
      <c r="A216" s="78"/>
      <c r="L216" s="78"/>
    </row>
    <row r="217" spans="1:12" s="58" customFormat="1" ht="13.8" x14ac:dyDescent="0.3">
      <c r="A217" s="78"/>
      <c r="L217" s="78"/>
    </row>
    <row r="218" spans="1:12" s="58" customFormat="1" ht="13.8" x14ac:dyDescent="0.3">
      <c r="A218" s="78"/>
      <c r="L218" s="78"/>
    </row>
    <row r="219" spans="1:12" s="58" customFormat="1" ht="13.8" x14ac:dyDescent="0.3">
      <c r="A219" s="78"/>
      <c r="L219" s="78"/>
    </row>
    <row r="220" spans="1:12" s="58" customFormat="1" ht="13.8" x14ac:dyDescent="0.3">
      <c r="A220" s="78"/>
      <c r="B220" s="78"/>
      <c r="L220" s="78"/>
    </row>
    <row r="221" spans="1:12" s="58" customFormat="1" ht="13.8" x14ac:dyDescent="0.3">
      <c r="A221" s="78"/>
      <c r="L221" s="78"/>
    </row>
    <row r="222" spans="1:12" s="58" customFormat="1" ht="13.8" x14ac:dyDescent="0.3">
      <c r="A222" s="78"/>
      <c r="L222" s="78"/>
    </row>
  </sheetData>
  <mergeCells count="10">
    <mergeCell ref="A57:B57"/>
    <mergeCell ref="B59:C59"/>
    <mergeCell ref="A1:L1"/>
    <mergeCell ref="A2:L2"/>
    <mergeCell ref="B4:I4"/>
    <mergeCell ref="A6:B6"/>
    <mergeCell ref="C6:K6"/>
    <mergeCell ref="L6:L8"/>
    <mergeCell ref="C7:E7"/>
    <mergeCell ref="F7:G7"/>
  </mergeCells>
  <pageMargins left="0.35433070866141736" right="0.23622047244094491" top="0.59055118110236227" bottom="0.31496062992125984" header="0.51181102362204722" footer="0.23622047244094491"/>
  <pageSetup paperSize="9" scale="75" fitToHeight="0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II. izmjena plana prorač.2020. </vt:lpstr>
      <vt:lpstr>'II. izmjena plana prorač.2020. 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dcterms:created xsi:type="dcterms:W3CDTF">2020-10-29T11:48:46Z</dcterms:created>
  <dcterms:modified xsi:type="dcterms:W3CDTF">2020-10-29T11:49:25Z</dcterms:modified>
</cp:coreProperties>
</file>